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37\"/>
    </mc:Choice>
  </mc:AlternateContent>
  <xr:revisionPtr revIDLastSave="0" documentId="13_ncr:1_{9C564389-7AD2-4191-8B21-D91C3E7D01A6}" xr6:coauthVersionLast="47" xr6:coauthVersionMax="47" xr10:uidLastSave="{00000000-0000-0000-0000-000000000000}"/>
  <bookViews>
    <workbookView xWindow="132" yWindow="1500" windowWidth="17640" windowHeight="11280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ОСР 27-02-01" sheetId="6" r:id="rId6"/>
    <sheet name="ОСР 27-09-01" sheetId="7" r:id="rId7"/>
    <sheet name="ОСР 27-12-01" sheetId="8" r:id="rId8"/>
    <sheet name="ОСР 27-07-01" sheetId="9" r:id="rId9"/>
    <sheet name="Источники ЦИ" sheetId="10" r:id="rId10"/>
    <sheet name="Цена МАТ и ОБ по ТКП" sheetId="11" r:id="rId11"/>
  </sheets>
  <calcPr calcId="181029"/>
</workbook>
</file>

<file path=xl/calcChain.xml><?xml version="1.0" encoding="utf-8"?>
<calcChain xmlns="http://schemas.openxmlformats.org/spreadsheetml/2006/main">
  <c r="G68" i="2" l="1"/>
  <c r="G69" i="2" s="1"/>
  <c r="G70" i="2" s="1"/>
  <c r="F68" i="2"/>
  <c r="F69" i="2" s="1"/>
  <c r="F70" i="2" s="1"/>
  <c r="F72" i="2" s="1"/>
  <c r="F73" i="2" s="1"/>
  <c r="F74" i="2" s="1"/>
  <c r="C36" i="1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I38" i="1"/>
  <c r="I37" i="1"/>
  <c r="I36" i="1"/>
  <c r="I35" i="1"/>
  <c r="I34" i="1"/>
  <c r="C29" i="1"/>
  <c r="C30" i="1" s="1"/>
  <c r="C37" i="1" l="1"/>
  <c r="G72" i="2"/>
  <c r="G73" i="2" s="1"/>
  <c r="G74" i="2" s="1"/>
  <c r="C32" i="1"/>
  <c r="C31" i="1"/>
  <c r="D70" i="2"/>
  <c r="H69" i="2"/>
  <c r="H68" i="2"/>
  <c r="D72" i="2" l="1"/>
  <c r="H70" i="2"/>
  <c r="D73" i="2" l="1"/>
  <c r="H72" i="2"/>
  <c r="D74" i="2" l="1"/>
  <c r="H73" i="2"/>
  <c r="H74" i="2" l="1"/>
  <c r="C35" i="1"/>
  <c r="C38" i="1" s="1"/>
  <c r="C40" i="1" l="1"/>
  <c r="C42" i="1" s="1"/>
  <c r="C39" i="1"/>
</calcChain>
</file>

<file path=xl/sharedStrings.xml><?xml version="1.0" encoding="utf-8"?>
<sst xmlns="http://schemas.openxmlformats.org/spreadsheetml/2006/main" count="372" uniqueCount="167">
  <si>
    <t>СВОДКА ЗАТРАТ</t>
  </si>
  <si>
    <t>P_0437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</si>
  <si>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</si>
  <si>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</si>
  <si>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</si>
  <si>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</si>
  <si>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</si>
  <si>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</si>
  <si>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</si>
  <si>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</si>
  <si>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</si>
  <si>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</si>
  <si>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</si>
  <si>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</si>
  <si>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</si>
  <si>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</si>
  <si>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</si>
  <si>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</si>
  <si>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</si>
  <si>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</si>
  <si>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</si>
  <si>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</si>
  <si>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</si>
  <si>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</si>
  <si>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</si>
  <si>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</si>
  <si>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</si>
  <si>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</si>
  <si>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</si>
  <si>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</si>
  <si>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</si>
  <si>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</si>
  <si>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</si>
  <si>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</si>
  <si>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</si>
  <si>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</si>
  <si>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</si>
  <si>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</si>
  <si>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</si>
  <si>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</si>
  <si>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</si>
  <si>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</si>
  <si>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</si>
  <si>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</si>
  <si>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</si>
  <si>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</si>
  <si>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</si>
  <si>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</si>
  <si>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</si>
  <si>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</si>
  <si>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</si>
  <si>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</si>
  <si>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</si>
  <si>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</si>
  <si>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</si>
  <si>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</si>
  <si>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</si>
  <si>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</si>
  <si>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</si>
  <si>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</si>
  <si>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</si>
  <si>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</si>
  <si>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</si>
  <si>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</si>
  <si>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</si>
  <si>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</si>
  <si>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</si>
  <si>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</si>
  <si>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</si>
  <si>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</si>
  <si>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</si>
  <si>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</si>
  <si>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ОСР-27-09-01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</si>
  <si>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</si>
  <si>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</si>
  <si>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</si>
  <si>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</si>
  <si>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</si>
  <si>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</si>
  <si>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</si>
  <si>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</si>
  <si>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</si>
  <si>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</si>
  <si>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</si>
  <si>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</si>
  <si>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</si>
  <si>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</si>
  <si>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</si>
  <si>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</si>
  <si>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</si>
  <si>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</si>
  <si>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</si>
  <si>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</si>
  <si>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</si>
  <si>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</si>
  <si>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</si>
  <si>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</si>
  <si>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</si>
  <si>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</si>
  <si>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</si>
  <si>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</si>
  <si>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</si>
  <si>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</si>
  <si>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</si>
  <si>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</si>
  <si>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</si>
  <si>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</si>
  <si>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</si>
  <si>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</si>
  <si>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</si>
  <si>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</si>
  <si>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</si>
  <si>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</si>
  <si>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</si>
  <si>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</si>
  <si>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27-07-01</t>
  </si>
  <si>
    <t>ЛС-27-2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</si>
  <si>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</si>
  <si>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</si>
  <si>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</si>
  <si>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</si>
  <si>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</si>
  <si>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</si>
  <si>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</si>
  <si>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</si>
  <si>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</si>
  <si>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</si>
  <si>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</si>
  <si>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</si>
  <si>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</si>
  <si>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</si>
  <si>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</si>
  <si>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</si>
  <si>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27-09-01</t>
  </si>
  <si>
    <t>ГНБ трубой 160</t>
  </si>
  <si>
    <t>ОСР 6-12-01</t>
  </si>
  <si>
    <t>ОСР 27-12-01</t>
  </si>
  <si>
    <t>ОСР 27-02-01</t>
  </si>
  <si>
    <t>ОСР 27-07-01</t>
  </si>
  <si>
    <t>Восстановление дорожного покрытия при прокладке кабельной линии (м.б вкл в любую КЛ)</t>
  </si>
  <si>
    <t>км2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</si>
  <si>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</si>
  <si>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</si>
  <si>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</si>
  <si>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</si>
  <si>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</si>
  <si>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</si>
  <si>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</si>
  <si>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</si>
  <si>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</si>
  <si>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</si>
  <si>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</si>
  <si>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160*11,8мм</t>
  </si>
  <si>
    <t>ФСБЦ-21.1.07.02-1164</t>
  </si>
  <si>
    <t>Кабель силовой с алюминиевыми жилами АПвПу 3х120мк</t>
  </si>
  <si>
    <t>Кабель силовой с алюминиевыми жилами АПвПг 3х240мк</t>
  </si>
  <si>
    <t>ФСБЦ-21.1.07.02-1154</t>
  </si>
  <si>
    <t>ФСБЦ-24.3.02.02-0004</t>
  </si>
  <si>
    <t>Реконструкция КЛ-6кВ Ф-8, Ф-28 от ПС 110/35/6 Жигулевская (двухцепная протяженнотью 0,53 км)</t>
  </si>
  <si>
    <t>Реконструкция КЛ-6кВ Ф-8, Ф-28 от ПС 110/35/6 Жигулевская (двухцепная протяженнотью 0,53 км)</t>
  </si>
  <si>
    <t>Реконструкция КЛ-6кВ Ф-8, Ф-28 от ПС 110/35/6 Жигулевская (двухцепная протяженнотью 0,53 км)</t>
  </si>
  <si>
    <t>Реконструкция КЛ-6кВ Ф-8, Ф-28 от ПС 110/35/6 Жигулевская (двухцепная протяженнотью 0,53 км)</t>
  </si>
  <si>
    <t>Реконструкция КЛ-6кВ Ф-8, Ф-28 от ПС 110/35/6 Жигулевская (двухцепная протяженнотью 0,53 км)</t>
  </si>
  <si>
    <t>Реконструкция КЛ-6кВ Ф-8, Ф-28 от ПС 110/35/6 Жигулевская (двухцепная протяженнотью 0,53 км)</t>
  </si>
  <si>
    <t>Реконструкция КЛ-6кВ Ф-8, Ф-28 от ПС 110/35/6 Жигулевская (двухцепная протяженнотью 0,53 км)</t>
  </si>
  <si>
    <t>Реконструкция КЛ-6кВ Ф-8, Ф-28 от ПС 110/35/6 Жигулевская (двухцепная протяженнотью 0,53 км)</t>
  </si>
  <si>
    <t>Реконструкция КЛ-6кВ Ф-8, Ф-28 от ПС 110/35/6 Жигулевская (двухцепная протяженнотью 0,53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</si>
</sst>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000"/>
    <numFmt numFmtId="169" formatCode="#\ ##0.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0\ _₽_-;\-* #\ ##0.00000\ _₽_-;_-* &quot;-&quot;?????\ _₽_-;_-@_-"/>
    <numFmt numFmtId="173" formatCode="_-* #\ ##0.0000\ _₽_-;\-* #\ ##0.0000\ _₽_-;_-* &quot;-&quot;??\ _₽_-;_-@_-"/>
    <numFmt numFmtId="174" formatCode="_-* #\ ##0.0_-;\-* #\ ##0.0_-;_-* &quot;-&quot;??_-;_-@_-"/>
    <numFmt numFmtId="175" formatCode="_-* #\ ##0.00\ _₽_-;\-* #\ ##0.00\ _₽_-;_-* &quot;-&quot;?????\ _₽_-;_-@_-"/>
    <numFmt numFmtId="176" formatCode="_-* #\ ##0.00000000_-;\-* #\ ##0.00000000_-;_-* &quot;-&quot;??_-;_-@_-"/>
    <numFmt numFmtId="177" formatCode="#\ ##0.000000"/>
    <numFmt numFmtId="178" formatCode="#\ ##0"/>
    <numFmt numFmtId="179" formatCode="###\ ###\ ###\ ##0.00"/>
    <numFmt numFmtId="181" formatCode="0.0000"/>
  </numFmts>
  <fonts count="18" x14ac:knownFonts="1">
    <font>
      <sz val="11"/>
      <color indexed="64"/>
      <name val="Calibri"/>
      <scheme val="minor"/>
    </font>
    <font>
      <sz val="11"/>
      <name val="Arial"/>
    </font>
    <font>
      <b/>
      <sz val="12"/>
      <color indexed="64"/>
      <name val="Times New Roman"/>
    </font>
    <font>
      <sz val="12"/>
      <color indexed="64"/>
      <name val="Times New Roman"/>
    </font>
    <font>
      <i/>
      <sz val="12"/>
      <color indexed="64"/>
      <name val="Times New Roman"/>
    </font>
    <font>
      <sz val="16"/>
      <color indexed="64"/>
      <name val="Times New Roman"/>
    </font>
    <font>
      <sz val="12"/>
      <name val="Times New Roman"/>
    </font>
    <font>
      <sz val="12"/>
      <color indexed="2"/>
      <name val="Times New Roman"/>
    </font>
    <font>
      <b/>
      <sz val="12"/>
      <name val="Times New Roman"/>
    </font>
    <font>
      <sz val="12"/>
      <color theme="0"/>
      <name val="Times New Roman"/>
    </font>
    <font>
      <sz val="11"/>
      <color indexed="64"/>
      <name val="Arial"/>
    </font>
    <font>
      <sz val="14"/>
      <color indexed="64"/>
      <name val="Times New Roman"/>
    </font>
    <font>
      <b/>
      <sz val="20"/>
      <color indexed="64"/>
      <name val="Times New Roman"/>
    </font>
    <font>
      <b/>
      <sz val="14"/>
      <color indexed="64"/>
      <name val="Times New Roman"/>
    </font>
    <font>
      <i/>
      <sz val="14"/>
      <color indexed="64"/>
      <name val="Times New Roman"/>
    </font>
    <font>
      <sz val="11"/>
      <color indexed="64"/>
      <name val="Times New Roman"/>
    </font>
    <font>
      <b/>
      <sz val="11"/>
      <color indexed="64"/>
      <name val="Times New Roman"/>
    </font>
    <font>
      <sz val="11"/>
      <color indexed="64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7" fillId="0" borderId="0" applyFont="0" applyFill="0" applyBorder="0" applyProtection="0"/>
    <xf numFmtId="9" fontId="17" fillId="0" borderId="0" applyFont="0" applyFill="0" applyBorder="0" applyProtection="0"/>
    <xf numFmtId="0" fontId="1" fillId="0" borderId="0"/>
    <xf numFmtId="0" fontId="1" fillId="0" borderId="0"/>
  </cellStyleXfs>
  <cellXfs count="104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68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3" xfId="3" applyFont="1" applyBorder="1" applyAlignment="1">
      <alignment horizontal="center" vertical="center" wrapText="1"/>
    </xf>
    <xf numFmtId="0" fontId="7" fillId="0" borderId="0" xfId="4" applyFont="1" applyAlignment="1">
      <alignment vertical="center"/>
    </xf>
    <xf numFmtId="0" fontId="6" fillId="0" borderId="0" xfId="4" applyFont="1" applyAlignment="1">
      <alignment vertical="center"/>
    </xf>
    <xf numFmtId="0" fontId="6" fillId="0" borderId="3" xfId="3" applyFont="1" applyBorder="1" applyAlignment="1">
      <alignment horizontal="left" vertical="center" wrapText="1"/>
    </xf>
    <xf numFmtId="169" fontId="6" fillId="0" borderId="3" xfId="3" applyNumberFormat="1" applyFont="1" applyBorder="1" applyAlignment="1">
      <alignment horizontal="center" vertical="center" wrapText="1"/>
    </xf>
    <xf numFmtId="49" fontId="6" fillId="0" borderId="3" xfId="3" applyNumberFormat="1" applyFont="1" applyBorder="1" applyAlignment="1">
      <alignment horizontal="center" vertical="center" wrapText="1"/>
    </xf>
    <xf numFmtId="170" fontId="6" fillId="0" borderId="3" xfId="3" applyNumberFormat="1" applyFont="1" applyBorder="1" applyAlignment="1">
      <alignment vertical="center" wrapText="1"/>
    </xf>
    <xf numFmtId="170" fontId="7" fillId="0" borderId="0" xfId="4" applyNumberFormat="1" applyFont="1" applyAlignment="1">
      <alignment vertical="center"/>
    </xf>
    <xf numFmtId="0" fontId="6" fillId="2" borderId="0" xfId="4" applyFont="1" applyFill="1" applyAlignment="1">
      <alignment horizontal="center" vertical="center" wrapText="1"/>
    </xf>
    <xf numFmtId="0" fontId="6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6" fillId="2" borderId="0" xfId="4" applyNumberFormat="1" applyFont="1" applyFill="1" applyAlignment="1">
      <alignment horizontal="center" vertical="center"/>
    </xf>
    <xf numFmtId="164" fontId="6" fillId="0" borderId="3" xfId="1" applyFont="1" applyBorder="1" applyAlignment="1">
      <alignment vertical="center" wrapText="1"/>
    </xf>
    <xf numFmtId="171" fontId="7" fillId="0" borderId="0" xfId="4" applyNumberFormat="1" applyFont="1" applyAlignment="1">
      <alignment vertical="center"/>
    </xf>
    <xf numFmtId="172" fontId="7" fillId="0" borderId="0" xfId="4" applyNumberFormat="1" applyFont="1" applyAlignment="1">
      <alignment vertical="center"/>
    </xf>
    <xf numFmtId="173" fontId="7" fillId="0" borderId="0" xfId="4" applyNumberFormat="1" applyFont="1" applyAlignment="1">
      <alignment vertical="center"/>
    </xf>
    <xf numFmtId="164" fontId="6" fillId="2" borderId="0" xfId="1" applyFont="1" applyFill="1" applyAlignment="1">
      <alignment horizontal="center" vertical="center"/>
    </xf>
    <xf numFmtId="174" fontId="6" fillId="0" borderId="3" xfId="1" applyNumberFormat="1" applyFont="1" applyBorder="1" applyAlignment="1">
      <alignment vertical="center" wrapText="1"/>
    </xf>
    <xf numFmtId="175" fontId="9" fillId="0" borderId="0" xfId="4" applyNumberFormat="1" applyFont="1" applyAlignment="1">
      <alignment vertical="center"/>
    </xf>
    <xf numFmtId="10" fontId="7" fillId="0" borderId="0" xfId="2" applyNumberFormat="1" applyFont="1" applyAlignment="1">
      <alignment vertical="center"/>
    </xf>
    <xf numFmtId="0" fontId="6" fillId="2" borderId="0" xfId="3" applyFont="1" applyFill="1" applyAlignment="1">
      <alignment horizontal="right" vertical="center"/>
    </xf>
    <xf numFmtId="172" fontId="9" fillId="0" borderId="0" xfId="3" applyNumberFormat="1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172" fontId="9" fillId="0" borderId="0" xfId="4" applyNumberFormat="1" applyFont="1" applyAlignment="1">
      <alignment vertical="center"/>
    </xf>
    <xf numFmtId="169" fontId="7" fillId="0" borderId="0" xfId="4" applyNumberFormat="1" applyFont="1" applyAlignment="1">
      <alignment vertical="center"/>
    </xf>
    <xf numFmtId="176" fontId="6" fillId="2" borderId="0" xfId="1" applyNumberFormat="1" applyFont="1" applyFill="1" applyAlignment="1">
      <alignment horizontal="center" vertical="center"/>
    </xf>
    <xf numFmtId="164" fontId="6" fillId="0" borderId="3" xfId="1" applyFont="1" applyBorder="1" applyAlignment="1">
      <alignment horizontal="center" vertical="center" wrapText="1"/>
    </xf>
    <xf numFmtId="174" fontId="6" fillId="0" borderId="3" xfId="1" applyNumberFormat="1" applyFont="1" applyBorder="1" applyAlignment="1">
      <alignment horizontal="center" vertical="center" wrapText="1"/>
    </xf>
    <xf numFmtId="0" fontId="9" fillId="0" borderId="0" xfId="4" applyFont="1" applyAlignment="1">
      <alignment vertical="center"/>
    </xf>
    <xf numFmtId="177" fontId="7" fillId="0" borderId="0" xfId="4" applyNumberFormat="1" applyFont="1" applyAlignment="1">
      <alignment vertical="center"/>
    </xf>
    <xf numFmtId="0" fontId="6" fillId="0" borderId="0" xfId="3" applyFont="1" applyAlignment="1">
      <alignment horizontal="left" vertical="center"/>
    </xf>
    <xf numFmtId="175" fontId="7" fillId="0" borderId="0" xfId="4" applyNumberFormat="1" applyFont="1" applyAlignment="1">
      <alignment vertical="center"/>
    </xf>
    <xf numFmtId="0" fontId="3" fillId="0" borderId="0" xfId="0" applyFont="1" applyAlignment="1">
      <alignment vertical="center"/>
    </xf>
    <xf numFmtId="16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169" fontId="2" fillId="0" borderId="3" xfId="0" applyNumberFormat="1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79" fontId="3" fillId="0" borderId="3" xfId="0" applyNumberFormat="1" applyFont="1" applyBorder="1" applyAlignment="1">
      <alignment vertical="center" wrapText="1"/>
    </xf>
    <xf numFmtId="164" fontId="3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79" fontId="4" fillId="0" borderId="3" xfId="0" applyNumberFormat="1" applyFont="1" applyBorder="1" applyAlignment="1">
      <alignment vertical="center" wrapText="1"/>
    </xf>
    <xf numFmtId="169" fontId="3" fillId="0" borderId="3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0" fillId="0" borderId="0" xfId="0" applyFont="1"/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72" fontId="3" fillId="0" borderId="3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169" fontId="11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2" fontId="11" fillId="0" borderId="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15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181" fontId="8" fillId="0" borderId="3" xfId="1" applyNumberFormat="1" applyFont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workbookViewId="0">
      <selection activeCell="C42" sqref="C42"/>
    </sheetView>
  </sheetViews>
  <sheetFormatPr defaultColWidth="9" defaultRowHeight="14.4" x14ac:dyDescent="0.3"/>
  <cols>
    <col min="1" max="1" width="10.88671875" customWidth="1"/>
    <col min="2" max="2" width="101.44140625" customWidth="1"/>
    <col min="3" max="3" width="35" customWidth="1"/>
    <col min="4" max="4" width="21.109375" customWidth="1"/>
    <col min="9" max="9" width="16" customWidth="1"/>
  </cols>
  <sheetData>
    <row r="1" spans="1:3" ht="15.75" customHeight="1" x14ac:dyDescent="0.3">
      <c r="A1" s="1"/>
      <c r="B1" s="1"/>
      <c r="C1" s="1"/>
    </row>
    <row r="2" spans="1:3" ht="15.75" customHeight="1" x14ac:dyDescent="0.3">
      <c r="A2" s="2"/>
      <c r="B2" s="2"/>
      <c r="C2" s="2"/>
    </row>
    <row r="3" spans="1:3" ht="15.75" customHeight="1" x14ac:dyDescent="0.3">
      <c r="A3" s="3"/>
      <c r="B3" s="3"/>
      <c r="C3" s="3"/>
    </row>
    <row r="4" spans="1:3" ht="15.75" customHeight="1" x14ac:dyDescent="0.3">
      <c r="A4" s="2"/>
      <c r="B4" s="2"/>
      <c r="C4" s="2"/>
    </row>
    <row r="5" spans="1:3" ht="15.75" customHeight="1" x14ac:dyDescent="0.3">
      <c r="A5" s="2"/>
      <c r="B5" s="2"/>
      <c r="C5" s="2"/>
    </row>
    <row r="6" spans="1:3" ht="15.75" customHeight="1" x14ac:dyDescent="0.3">
      <c r="A6" s="2"/>
      <c r="B6" s="2"/>
      <c r="C6" s="4"/>
    </row>
    <row r="7" spans="1:3" ht="15.75" customHeight="1" x14ac:dyDescent="0.3">
      <c r="A7" s="2"/>
      <c r="B7" s="2"/>
      <c r="C7" s="2"/>
    </row>
    <row r="8" spans="1:3" ht="15.75" customHeight="1" x14ac:dyDescent="0.3">
      <c r="A8" s="3"/>
      <c r="B8" s="3"/>
      <c r="C8" s="3"/>
    </row>
    <row r="9" spans="1:3" ht="15.75" customHeight="1" x14ac:dyDescent="0.3">
      <c r="A9" s="2"/>
      <c r="B9" s="2"/>
      <c r="C9" s="2"/>
    </row>
    <row r="10" spans="1:3" ht="15.75" customHeight="1" x14ac:dyDescent="0.3">
      <c r="A10" s="2"/>
      <c r="B10" s="2"/>
      <c r="C10" s="2"/>
    </row>
    <row r="11" spans="1:3" ht="15.75" customHeight="1" x14ac:dyDescent="0.3">
      <c r="A11" s="2"/>
      <c r="B11" s="2"/>
      <c r="C11" s="2"/>
    </row>
    <row r="12" spans="1:3" ht="15.75" customHeight="1" x14ac:dyDescent="0.3">
      <c r="A12" s="82" t="s">
        <v>0</v>
      </c>
      <c r="B12" s="82"/>
      <c r="C12" s="82"/>
    </row>
    <row r="13" spans="1:3" ht="15.75" customHeight="1" x14ac:dyDescent="0.3">
      <c r="A13" s="2"/>
      <c r="B13" s="2"/>
      <c r="C13" s="2"/>
    </row>
    <row r="14" spans="1:3" ht="15.75" customHeight="1" x14ac:dyDescent="0.3">
      <c r="A14" s="2"/>
      <c r="B14" s="2"/>
      <c r="C14" s="2"/>
    </row>
    <row r="15" spans="1:3" ht="15.75" customHeight="1" x14ac:dyDescent="0.3">
      <c r="A15" s="2"/>
      <c r="B15" s="2"/>
      <c r="C15" s="2"/>
    </row>
    <row r="16" spans="1:3" ht="20.25" customHeight="1" x14ac:dyDescent="0.3">
      <c r="A16" s="83" t="s">
        <v>1</v>
      </c>
      <c r="B16" s="83"/>
      <c r="C16" s="83"/>
    </row>
    <row r="17" spans="1:9" ht="15.75" customHeight="1" x14ac:dyDescent="0.3">
      <c r="A17" s="84" t="s">
        <v>2</v>
      </c>
      <c r="B17" s="84"/>
      <c r="C17" s="84"/>
    </row>
    <row r="18" spans="1:9" ht="15.75" customHeight="1" x14ac:dyDescent="0.3">
      <c r="A18" s="2"/>
      <c r="B18" s="2"/>
      <c r="C18" s="2"/>
    </row>
    <row r="19" spans="1:9" ht="72" customHeight="1" x14ac:dyDescent="0.3">
      <c r="A19" s="85" t="s">
        <v>158</v>
      </c>
      <c r="B19" s="85"/>
      <c r="C19" s="85"/>
    </row>
    <row r="20" spans="1:9" ht="15.75" customHeight="1" x14ac:dyDescent="0.3">
      <c r="A20" s="84" t="s">
        <v>3</v>
      </c>
      <c r="B20" s="84"/>
      <c r="C20" s="84"/>
    </row>
    <row r="21" spans="1:9" ht="15.75" customHeight="1" x14ac:dyDescent="0.3">
      <c r="A21" s="2"/>
      <c r="B21" s="2"/>
      <c r="C21" s="2"/>
    </row>
    <row r="22" spans="1:9" ht="15.75" customHeight="1" x14ac:dyDescent="0.3">
      <c r="A22" s="2"/>
      <c r="B22" s="2"/>
      <c r="C22" s="2"/>
    </row>
    <row r="23" spans="1:9" ht="47.25" customHeight="1" x14ac:dyDescent="0.3">
      <c r="A23" s="6" t="s">
        <v>4</v>
      </c>
      <c r="B23" s="6" t="s">
        <v>5</v>
      </c>
      <c r="C23" s="6" t="s">
        <v>6</v>
      </c>
      <c r="D23" s="7"/>
      <c r="E23" s="7"/>
      <c r="F23" s="7"/>
      <c r="G23" s="8"/>
      <c r="H23" s="8"/>
      <c r="I23" s="8"/>
    </row>
    <row r="24" spans="1:9" ht="15.75" customHeight="1" x14ac:dyDescent="0.3">
      <c r="A24" s="6">
        <v>1</v>
      </c>
      <c r="B24" s="6">
        <v>2</v>
      </c>
      <c r="C24" s="6">
        <v>3</v>
      </c>
      <c r="D24" s="7"/>
      <c r="E24" s="7"/>
      <c r="F24" s="7"/>
      <c r="G24" s="8"/>
      <c r="H24" s="8"/>
      <c r="I24" s="8"/>
    </row>
    <row r="25" spans="1:9" ht="15.75" customHeight="1" x14ac:dyDescent="0.3">
      <c r="A25" s="86" t="s">
        <v>7</v>
      </c>
      <c r="B25" s="87"/>
      <c r="C25" s="88"/>
      <c r="D25" s="7"/>
      <c r="E25" s="7"/>
      <c r="F25" s="7"/>
      <c r="G25" s="8"/>
      <c r="H25" s="8"/>
      <c r="I25" s="8"/>
    </row>
    <row r="26" spans="1:9" ht="15.75" customHeight="1" x14ac:dyDescent="0.3">
      <c r="A26" s="6">
        <v>1</v>
      </c>
      <c r="B26" s="9" t="s">
        <v>8</v>
      </c>
      <c r="C26" s="10"/>
      <c r="D26" s="7"/>
      <c r="E26" s="7"/>
      <c r="F26" s="7"/>
      <c r="G26" s="8"/>
      <c r="H26" s="8" t="s">
        <v>9</v>
      </c>
      <c r="I26" s="8"/>
    </row>
    <row r="27" spans="1:9" ht="15.75" customHeight="1" x14ac:dyDescent="0.3">
      <c r="A27" s="11" t="s">
        <v>10</v>
      </c>
      <c r="B27" s="9" t="s">
        <v>11</v>
      </c>
      <c r="C27" s="12">
        <v>0</v>
      </c>
      <c r="D27" s="13"/>
      <c r="E27" s="13"/>
      <c r="F27" s="13"/>
      <c r="G27" s="14" t="s">
        <v>12</v>
      </c>
      <c r="H27" s="14" t="s">
        <v>13</v>
      </c>
      <c r="I27" s="14" t="s">
        <v>14</v>
      </c>
    </row>
    <row r="28" spans="1:9" ht="15.75" customHeight="1" x14ac:dyDescent="0.3">
      <c r="A28" s="11" t="s">
        <v>15</v>
      </c>
      <c r="B28" s="9" t="s">
        <v>16</v>
      </c>
      <c r="C28" s="12">
        <v>0</v>
      </c>
      <c r="D28" s="13"/>
      <c r="E28" s="13"/>
      <c r="F28" s="13"/>
      <c r="G28" s="15">
        <v>2019</v>
      </c>
      <c r="H28" s="16">
        <v>106.826398641827</v>
      </c>
      <c r="I28" s="17"/>
    </row>
    <row r="29" spans="1:9" ht="15.75" customHeight="1" x14ac:dyDescent="0.3">
      <c r="A29" s="11" t="s">
        <v>17</v>
      </c>
      <c r="B29" s="9" t="s">
        <v>18</v>
      </c>
      <c r="C29" s="18">
        <f>ССР!G65*1.2</f>
        <v>396.89506287707997</v>
      </c>
      <c r="D29" s="13"/>
      <c r="E29" s="13"/>
      <c r="F29" s="13"/>
      <c r="G29" s="15">
        <v>2020</v>
      </c>
      <c r="H29" s="16">
        <v>105.561885224957</v>
      </c>
      <c r="I29" s="17"/>
    </row>
    <row r="30" spans="1:9" ht="15.75" customHeight="1" x14ac:dyDescent="0.3">
      <c r="A30" s="6">
        <v>2</v>
      </c>
      <c r="B30" s="9" t="s">
        <v>19</v>
      </c>
      <c r="C30" s="18">
        <f>C27+C28+C29</f>
        <v>396.89506287707997</v>
      </c>
      <c r="D30" s="19"/>
      <c r="E30" s="20"/>
      <c r="F30" s="21"/>
      <c r="G30" s="15">
        <v>2021</v>
      </c>
      <c r="H30" s="16">
        <v>104.9354</v>
      </c>
      <c r="I30" s="17"/>
    </row>
    <row r="31" spans="1:9" ht="15.75" customHeight="1" x14ac:dyDescent="0.3">
      <c r="A31" s="11" t="s">
        <v>20</v>
      </c>
      <c r="B31" s="9" t="s">
        <v>21</v>
      </c>
      <c r="C31" s="18">
        <f>C30-ROUND(C30/1.2,5)</f>
        <v>66.149172877079991</v>
      </c>
      <c r="D31" s="13"/>
      <c r="E31" s="20"/>
      <c r="F31" s="13"/>
      <c r="G31" s="15">
        <v>2022</v>
      </c>
      <c r="H31" s="16">
        <v>114.63142733059399</v>
      </c>
      <c r="I31" s="22"/>
    </row>
    <row r="32" spans="1:9" ht="15.6" x14ac:dyDescent="0.3">
      <c r="A32" s="6">
        <v>3</v>
      </c>
      <c r="B32" s="9" t="s">
        <v>22</v>
      </c>
      <c r="C32" s="23">
        <f>C30*I36</f>
        <v>460.39521681972104</v>
      </c>
      <c r="D32" s="13"/>
      <c r="E32" s="24"/>
      <c r="F32" s="25"/>
      <c r="G32" s="26">
        <v>2023</v>
      </c>
      <c r="H32" s="16">
        <v>109.096466260827</v>
      </c>
      <c r="I32" s="22"/>
    </row>
    <row r="33" spans="1:9" ht="15.6" x14ac:dyDescent="0.3">
      <c r="A33" s="86" t="s">
        <v>23</v>
      </c>
      <c r="B33" s="87"/>
      <c r="C33" s="88"/>
      <c r="D33" s="7"/>
      <c r="E33" s="27"/>
      <c r="F33" s="28"/>
      <c r="G33" s="15">
        <v>2024</v>
      </c>
      <c r="H33" s="16">
        <v>109.113503262205</v>
      </c>
      <c r="I33" s="22"/>
    </row>
    <row r="34" spans="1:9" ht="15.6" x14ac:dyDescent="0.3">
      <c r="A34" s="6">
        <v>1</v>
      </c>
      <c r="B34" s="9" t="s">
        <v>8</v>
      </c>
      <c r="C34" s="10"/>
      <c r="D34" s="7"/>
      <c r="E34" s="29"/>
      <c r="F34" s="30"/>
      <c r="G34" s="15">
        <v>2025</v>
      </c>
      <c r="H34" s="16">
        <v>107.81631706396399</v>
      </c>
      <c r="I34" s="31">
        <f>(H34+100)/200</f>
        <v>1.0390815853198199</v>
      </c>
    </row>
    <row r="35" spans="1:9" ht="15.6" x14ac:dyDescent="0.3">
      <c r="A35" s="11" t="s">
        <v>10</v>
      </c>
      <c r="B35" s="9" t="s">
        <v>11</v>
      </c>
      <c r="C35" s="32">
        <f>ССР!D74+ССР!E74</f>
        <v>8371.0253337263475</v>
      </c>
      <c r="D35" s="13"/>
      <c r="E35" s="29"/>
      <c r="F35" s="13"/>
      <c r="G35" s="15">
        <v>2026</v>
      </c>
      <c r="H35" s="16">
        <v>105.262896868962</v>
      </c>
      <c r="I35" s="31">
        <f>(H35+100)/200*H34/100</f>
        <v>1.1065344785145874</v>
      </c>
    </row>
    <row r="36" spans="1:9" ht="15.6" x14ac:dyDescent="0.3">
      <c r="A36" s="11" t="s">
        <v>15</v>
      </c>
      <c r="B36" s="9" t="s">
        <v>16</v>
      </c>
      <c r="C36" s="32">
        <f>ССР!F74</f>
        <v>0</v>
      </c>
      <c r="D36" s="13"/>
      <c r="E36" s="29"/>
      <c r="F36" s="13"/>
      <c r="G36" s="15">
        <v>2027</v>
      </c>
      <c r="H36" s="16">
        <v>104.420897989339</v>
      </c>
      <c r="I36" s="31">
        <f>(H36+100)/200*H35/100*H34/100</f>
        <v>1.1599922999352283</v>
      </c>
    </row>
    <row r="37" spans="1:9" ht="15.6" x14ac:dyDescent="0.3">
      <c r="A37" s="11" t="s">
        <v>17</v>
      </c>
      <c r="B37" s="9" t="s">
        <v>18</v>
      </c>
      <c r="C37" s="32">
        <f>(ССР!G70-ССР!G65)*1.2</f>
        <v>256.7911405014674</v>
      </c>
      <c r="D37" s="13"/>
      <c r="E37" s="29"/>
      <c r="F37" s="13"/>
      <c r="G37" s="15">
        <v>2028</v>
      </c>
      <c r="H37" s="16">
        <v>104.420897989339</v>
      </c>
      <c r="I37" s="31">
        <f>(H37+100)/200*H36/100*H35/100*H34/100</f>
        <v>1.2112743761995519</v>
      </c>
    </row>
    <row r="38" spans="1:9" ht="15.6" x14ac:dyDescent="0.3">
      <c r="A38" s="6">
        <v>2</v>
      </c>
      <c r="B38" s="9" t="s">
        <v>19</v>
      </c>
      <c r="C38" s="32">
        <f>C35+C36+C37</f>
        <v>8627.816474227815</v>
      </c>
      <c r="D38" s="19"/>
      <c r="E38" s="24"/>
      <c r="F38" s="25"/>
      <c r="G38" s="15">
        <v>2029</v>
      </c>
      <c r="H38" s="16">
        <v>104.420897989339</v>
      </c>
      <c r="I38" s="31">
        <f>(H38+100)/200*H37/100*H36/100*H35/100*H34/100</f>
        <v>1.2648235807423363</v>
      </c>
    </row>
    <row r="39" spans="1:9" ht="15.6" x14ac:dyDescent="0.3">
      <c r="A39" s="11" t="s">
        <v>20</v>
      </c>
      <c r="B39" s="9" t="s">
        <v>21</v>
      </c>
      <c r="C39" s="18">
        <f>C38-ROUND(C38/1.2,5)</f>
        <v>1437.9694142278149</v>
      </c>
      <c r="D39" s="13"/>
      <c r="E39" s="29"/>
      <c r="F39" s="13"/>
      <c r="G39" s="7"/>
      <c r="H39" s="7"/>
      <c r="I39" s="7"/>
    </row>
    <row r="40" spans="1:9" ht="15.6" x14ac:dyDescent="0.3">
      <c r="A40" s="6">
        <v>3</v>
      </c>
      <c r="B40" s="9" t="s">
        <v>22</v>
      </c>
      <c r="C40" s="33">
        <f>C38*I37</f>
        <v>10450.653017784514</v>
      </c>
      <c r="D40" s="13"/>
      <c r="E40" s="24"/>
      <c r="F40" s="25"/>
      <c r="G40" s="7"/>
      <c r="H40" s="7"/>
      <c r="I40" s="7"/>
    </row>
    <row r="41" spans="1:9" ht="15.6" x14ac:dyDescent="0.3">
      <c r="A41" s="6"/>
      <c r="B41" s="9"/>
      <c r="C41" s="32"/>
      <c r="D41" s="13"/>
      <c r="E41" s="34"/>
      <c r="F41" s="13"/>
      <c r="G41" s="7"/>
      <c r="H41" s="7"/>
      <c r="I41" s="7"/>
    </row>
    <row r="42" spans="1:9" ht="15.6" x14ac:dyDescent="0.3">
      <c r="A42" s="6"/>
      <c r="B42" s="9" t="s">
        <v>24</v>
      </c>
      <c r="C42" s="103">
        <f>C40+C32</f>
        <v>10911.048234604235</v>
      </c>
      <c r="D42" s="13"/>
      <c r="E42" s="24"/>
      <c r="F42" s="25"/>
      <c r="G42" s="7"/>
      <c r="H42" s="7"/>
      <c r="I42" s="35"/>
    </row>
    <row r="43" spans="1:9" ht="15.6" x14ac:dyDescent="0.3">
      <c r="A43" s="8"/>
      <c r="B43" s="8"/>
      <c r="C43" s="8"/>
      <c r="D43" s="35"/>
      <c r="E43" s="7"/>
      <c r="F43" s="30"/>
      <c r="G43" s="7"/>
      <c r="H43" s="7"/>
      <c r="I43" s="7"/>
    </row>
    <row r="44" spans="1:9" ht="15.6" x14ac:dyDescent="0.3">
      <c r="A44" s="36" t="s">
        <v>25</v>
      </c>
      <c r="B44" s="8"/>
      <c r="C44" s="8"/>
      <c r="D44" s="7"/>
      <c r="E44" s="37"/>
      <c r="F44" s="7"/>
      <c r="G44" s="7"/>
      <c r="H44" s="7"/>
      <c r="I44" s="7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4"/>
  <sheetViews>
    <sheetView zoomScale="70" workbookViewId="0">
      <selection sqref="A1:XFD1048576"/>
    </sheetView>
  </sheetViews>
  <sheetFormatPr defaultColWidth="8.77734375" defaultRowHeight="18" x14ac:dyDescent="0.3"/>
  <cols>
    <col min="1" max="1" width="18" style="65" customWidth="1"/>
    <col min="2" max="2" width="92.6640625" style="66" customWidth="1"/>
    <col min="3" max="3" width="30" style="66" customWidth="1"/>
    <col min="4" max="4" width="15.6640625" style="67" customWidth="1"/>
    <col min="5" max="6" width="14.33203125" style="67" customWidth="1"/>
    <col min="7" max="7" width="20.109375" style="67" customWidth="1"/>
    <col min="8" max="8" width="136.33203125" style="66" customWidth="1"/>
    <col min="10" max="10" width="19.5546875" customWidth="1"/>
  </cols>
  <sheetData>
    <row r="1" spans="1:8" ht="76.05" customHeight="1" x14ac:dyDescent="0.3">
      <c r="A1" s="68" t="s">
        <v>117</v>
      </c>
      <c r="B1" s="68" t="s">
        <v>118</v>
      </c>
      <c r="C1" s="68" t="s">
        <v>119</v>
      </c>
      <c r="D1" s="68" t="s">
        <v>120</v>
      </c>
      <c r="E1" s="68" t="s">
        <v>121</v>
      </c>
      <c r="F1" s="68" t="s">
        <v>122</v>
      </c>
      <c r="G1" s="68" t="s">
        <v>123</v>
      </c>
      <c r="H1" s="68" t="s">
        <v>124</v>
      </c>
    </row>
    <row r="2" spans="1:8" x14ac:dyDescent="0.3">
      <c r="A2" s="68">
        <v>1</v>
      </c>
      <c r="B2" s="68">
        <v>2</v>
      </c>
      <c r="C2" s="68">
        <v>3</v>
      </c>
      <c r="D2" s="68">
        <v>4</v>
      </c>
      <c r="E2" s="68">
        <v>5</v>
      </c>
      <c r="F2" s="68">
        <v>6</v>
      </c>
      <c r="G2" s="68">
        <v>7</v>
      </c>
      <c r="H2" s="68">
        <v>8</v>
      </c>
    </row>
    <row r="3" spans="1:8" ht="57" customHeight="1" x14ac:dyDescent="0.3">
      <c r="A3" s="93" t="s">
        <v>98</v>
      </c>
      <c r="B3" s="94"/>
      <c r="C3" s="69"/>
      <c r="D3" s="70">
        <v>3317.7525751352</v>
      </c>
      <c r="E3" s="71"/>
      <c r="F3" s="71"/>
      <c r="G3" s="71"/>
      <c r="H3" s="72"/>
    </row>
    <row r="4" spans="1:8" x14ac:dyDescent="0.3">
      <c r="A4" s="95" t="s">
        <v>125</v>
      </c>
      <c r="B4" s="73" t="s">
        <v>126</v>
      </c>
      <c r="C4" s="69"/>
      <c r="D4" s="70">
        <v>2338.8789186944</v>
      </c>
      <c r="E4" s="71"/>
      <c r="F4" s="71"/>
      <c r="G4" s="71"/>
      <c r="H4" s="72"/>
    </row>
    <row r="5" spans="1:8" x14ac:dyDescent="0.3">
      <c r="A5" s="95"/>
      <c r="B5" s="73" t="s">
        <v>127</v>
      </c>
      <c r="C5" s="68"/>
      <c r="D5" s="70">
        <v>964.78074108798</v>
      </c>
      <c r="E5" s="71"/>
      <c r="F5" s="71"/>
      <c r="G5" s="71"/>
      <c r="H5" s="74"/>
    </row>
    <row r="6" spans="1:8" x14ac:dyDescent="0.3">
      <c r="A6" s="96"/>
      <c r="B6" s="73" t="s">
        <v>128</v>
      </c>
      <c r="C6" s="68"/>
      <c r="D6" s="70">
        <v>0</v>
      </c>
      <c r="E6" s="71"/>
      <c r="F6" s="71"/>
      <c r="G6" s="71"/>
      <c r="H6" s="74"/>
    </row>
    <row r="7" spans="1:8" x14ac:dyDescent="0.3">
      <c r="A7" s="96"/>
      <c r="B7" s="73" t="s">
        <v>129</v>
      </c>
      <c r="C7" s="68"/>
      <c r="D7" s="70">
        <v>14.092915352831</v>
      </c>
      <c r="E7" s="71"/>
      <c r="F7" s="71"/>
      <c r="G7" s="71"/>
      <c r="H7" s="74"/>
    </row>
    <row r="8" spans="1:8" x14ac:dyDescent="0.3">
      <c r="A8" s="97" t="s">
        <v>101</v>
      </c>
      <c r="B8" s="98"/>
      <c r="C8" s="95" t="s">
        <v>40</v>
      </c>
      <c r="D8" s="75">
        <v>3317.7525751352</v>
      </c>
      <c r="E8" s="71">
        <v>0.7</v>
      </c>
      <c r="F8" s="71" t="s">
        <v>130</v>
      </c>
      <c r="G8" s="75">
        <v>4739.6465359075</v>
      </c>
      <c r="H8" s="74"/>
    </row>
    <row r="9" spans="1:8" x14ac:dyDescent="0.3">
      <c r="A9" s="99">
        <v>1</v>
      </c>
      <c r="B9" s="73" t="s">
        <v>126</v>
      </c>
      <c r="C9" s="95"/>
      <c r="D9" s="75">
        <v>2338.8789186944</v>
      </c>
      <c r="E9" s="71"/>
      <c r="F9" s="71"/>
      <c r="G9" s="71"/>
      <c r="H9" s="96" t="s">
        <v>131</v>
      </c>
    </row>
    <row r="10" spans="1:8" x14ac:dyDescent="0.3">
      <c r="A10" s="95"/>
      <c r="B10" s="73" t="s">
        <v>127</v>
      </c>
      <c r="C10" s="95"/>
      <c r="D10" s="75">
        <v>964.78074108798</v>
      </c>
      <c r="E10" s="71"/>
      <c r="F10" s="71"/>
      <c r="G10" s="71"/>
      <c r="H10" s="96"/>
    </row>
    <row r="11" spans="1:8" x14ac:dyDescent="0.3">
      <c r="A11" s="95"/>
      <c r="B11" s="73" t="s">
        <v>128</v>
      </c>
      <c r="C11" s="95"/>
      <c r="D11" s="75">
        <v>0</v>
      </c>
      <c r="E11" s="71"/>
      <c r="F11" s="71"/>
      <c r="G11" s="71"/>
      <c r="H11" s="96"/>
    </row>
    <row r="12" spans="1:8" x14ac:dyDescent="0.3">
      <c r="A12" s="95"/>
      <c r="B12" s="73" t="s">
        <v>129</v>
      </c>
      <c r="C12" s="95"/>
      <c r="D12" s="75">
        <v>14.092915352831</v>
      </c>
      <c r="E12" s="71"/>
      <c r="F12" s="71"/>
      <c r="G12" s="71"/>
      <c r="H12" s="96"/>
    </row>
    <row r="13" spans="1:8" ht="24.6" x14ac:dyDescent="0.3">
      <c r="A13" s="100" t="s">
        <v>65</v>
      </c>
      <c r="B13" s="94"/>
      <c r="C13" s="68"/>
      <c r="D13" s="70">
        <v>22.569443915120999</v>
      </c>
      <c r="E13" s="71"/>
      <c r="F13" s="71"/>
      <c r="G13" s="71"/>
      <c r="H13" s="74"/>
    </row>
    <row r="14" spans="1:8" x14ac:dyDescent="0.3">
      <c r="A14" s="95" t="s">
        <v>132</v>
      </c>
      <c r="B14" s="73" t="s">
        <v>126</v>
      </c>
      <c r="C14" s="68"/>
      <c r="D14" s="70">
        <v>0</v>
      </c>
      <c r="E14" s="71"/>
      <c r="F14" s="71"/>
      <c r="G14" s="71"/>
      <c r="H14" s="74"/>
    </row>
    <row r="15" spans="1:8" x14ac:dyDescent="0.3">
      <c r="A15" s="95"/>
      <c r="B15" s="73" t="s">
        <v>127</v>
      </c>
      <c r="C15" s="68"/>
      <c r="D15" s="70">
        <v>0</v>
      </c>
      <c r="E15" s="71"/>
      <c r="F15" s="71"/>
      <c r="G15" s="71"/>
      <c r="H15" s="74"/>
    </row>
    <row r="16" spans="1:8" x14ac:dyDescent="0.3">
      <c r="A16" s="95"/>
      <c r="B16" s="73" t="s">
        <v>128</v>
      </c>
      <c r="C16" s="68"/>
      <c r="D16" s="70">
        <v>0</v>
      </c>
      <c r="E16" s="71"/>
      <c r="F16" s="71"/>
      <c r="G16" s="71"/>
      <c r="H16" s="74"/>
    </row>
    <row r="17" spans="1:8" x14ac:dyDescent="0.3">
      <c r="A17" s="95"/>
      <c r="B17" s="73" t="s">
        <v>129</v>
      </c>
      <c r="C17" s="68"/>
      <c r="D17" s="70">
        <v>14.092915352831</v>
      </c>
      <c r="E17" s="71"/>
      <c r="F17" s="71"/>
      <c r="G17" s="71"/>
      <c r="H17" s="74"/>
    </row>
    <row r="18" spans="1:8" x14ac:dyDescent="0.3">
      <c r="A18" s="97" t="s">
        <v>105</v>
      </c>
      <c r="B18" s="98"/>
      <c r="C18" s="95" t="s">
        <v>40</v>
      </c>
      <c r="D18" s="75">
        <v>14.092915352831</v>
      </c>
      <c r="E18" s="71">
        <v>0.7</v>
      </c>
      <c r="F18" s="71" t="s">
        <v>130</v>
      </c>
      <c r="G18" s="75">
        <v>20.132736218329999</v>
      </c>
      <c r="H18" s="74"/>
    </row>
    <row r="19" spans="1:8" x14ac:dyDescent="0.3">
      <c r="A19" s="99">
        <v>1</v>
      </c>
      <c r="B19" s="73" t="s">
        <v>126</v>
      </c>
      <c r="C19" s="95"/>
      <c r="D19" s="75">
        <v>0</v>
      </c>
      <c r="E19" s="71"/>
      <c r="F19" s="71"/>
      <c r="G19" s="71"/>
      <c r="H19" s="96" t="s">
        <v>131</v>
      </c>
    </row>
    <row r="20" spans="1:8" x14ac:dyDescent="0.3">
      <c r="A20" s="95"/>
      <c r="B20" s="73" t="s">
        <v>127</v>
      </c>
      <c r="C20" s="95"/>
      <c r="D20" s="75">
        <v>0</v>
      </c>
      <c r="E20" s="71"/>
      <c r="F20" s="71"/>
      <c r="G20" s="71"/>
      <c r="H20" s="96"/>
    </row>
    <row r="21" spans="1:8" x14ac:dyDescent="0.3">
      <c r="A21" s="95"/>
      <c r="B21" s="73" t="s">
        <v>128</v>
      </c>
      <c r="C21" s="95"/>
      <c r="D21" s="75">
        <v>0</v>
      </c>
      <c r="E21" s="71"/>
      <c r="F21" s="71"/>
      <c r="G21" s="71"/>
      <c r="H21" s="96"/>
    </row>
    <row r="22" spans="1:8" x14ac:dyDescent="0.3">
      <c r="A22" s="95"/>
      <c r="B22" s="73" t="s">
        <v>129</v>
      </c>
      <c r="C22" s="95"/>
      <c r="D22" s="75">
        <v>14.092915352831</v>
      </c>
      <c r="E22" s="71"/>
      <c r="F22" s="71"/>
      <c r="G22" s="71"/>
      <c r="H22" s="96"/>
    </row>
    <row r="23" spans="1:8" x14ac:dyDescent="0.3">
      <c r="A23" s="95" t="s">
        <v>133</v>
      </c>
      <c r="B23" s="73" t="s">
        <v>126</v>
      </c>
      <c r="C23" s="68"/>
      <c r="D23" s="70">
        <v>0</v>
      </c>
      <c r="E23" s="71"/>
      <c r="F23" s="71"/>
      <c r="G23" s="71"/>
      <c r="H23" s="74"/>
    </row>
    <row r="24" spans="1:8" x14ac:dyDescent="0.3">
      <c r="A24" s="95"/>
      <c r="B24" s="73" t="s">
        <v>127</v>
      </c>
      <c r="C24" s="68"/>
      <c r="D24" s="70">
        <v>0</v>
      </c>
      <c r="E24" s="71"/>
      <c r="F24" s="71"/>
      <c r="G24" s="71"/>
      <c r="H24" s="74"/>
    </row>
    <row r="25" spans="1:8" x14ac:dyDescent="0.3">
      <c r="A25" s="95"/>
      <c r="B25" s="73" t="s">
        <v>128</v>
      </c>
      <c r="C25" s="68"/>
      <c r="D25" s="70">
        <v>0</v>
      </c>
      <c r="E25" s="71"/>
      <c r="F25" s="71"/>
      <c r="G25" s="71"/>
      <c r="H25" s="74"/>
    </row>
    <row r="26" spans="1:8" x14ac:dyDescent="0.3">
      <c r="A26" s="95"/>
      <c r="B26" s="73" t="s">
        <v>129</v>
      </c>
      <c r="C26" s="68"/>
      <c r="D26" s="70">
        <v>22.569443915120999</v>
      </c>
      <c r="E26" s="71"/>
      <c r="F26" s="71"/>
      <c r="G26" s="71"/>
      <c r="H26" s="74"/>
    </row>
    <row r="27" spans="1:8" x14ac:dyDescent="0.3">
      <c r="A27" s="97" t="s">
        <v>113</v>
      </c>
      <c r="B27" s="98"/>
      <c r="C27" s="95" t="s">
        <v>134</v>
      </c>
      <c r="D27" s="75">
        <v>8.4765285622905004</v>
      </c>
      <c r="E27" s="71">
        <v>0.30299999999999999</v>
      </c>
      <c r="F27" s="71" t="s">
        <v>130</v>
      </c>
      <c r="G27" s="75">
        <v>27.975341789738</v>
      </c>
      <c r="H27" s="74"/>
    </row>
    <row r="28" spans="1:8" x14ac:dyDescent="0.3">
      <c r="A28" s="99">
        <v>1</v>
      </c>
      <c r="B28" s="73" t="s">
        <v>126</v>
      </c>
      <c r="C28" s="95"/>
      <c r="D28" s="75">
        <v>0</v>
      </c>
      <c r="E28" s="71"/>
      <c r="F28" s="71"/>
      <c r="G28" s="71"/>
      <c r="H28" s="96" t="s">
        <v>42</v>
      </c>
    </row>
    <row r="29" spans="1:8" x14ac:dyDescent="0.3">
      <c r="A29" s="95"/>
      <c r="B29" s="73" t="s">
        <v>127</v>
      </c>
      <c r="C29" s="95"/>
      <c r="D29" s="75">
        <v>0</v>
      </c>
      <c r="E29" s="71"/>
      <c r="F29" s="71"/>
      <c r="G29" s="71"/>
      <c r="H29" s="96"/>
    </row>
    <row r="30" spans="1:8" x14ac:dyDescent="0.3">
      <c r="A30" s="95"/>
      <c r="B30" s="73" t="s">
        <v>128</v>
      </c>
      <c r="C30" s="95"/>
      <c r="D30" s="75">
        <v>0</v>
      </c>
      <c r="E30" s="71"/>
      <c r="F30" s="71"/>
      <c r="G30" s="71"/>
      <c r="H30" s="96"/>
    </row>
    <row r="31" spans="1:8" x14ac:dyDescent="0.3">
      <c r="A31" s="95"/>
      <c r="B31" s="73" t="s">
        <v>129</v>
      </c>
      <c r="C31" s="95"/>
      <c r="D31" s="75">
        <v>8.4765285622905004</v>
      </c>
      <c r="E31" s="71"/>
      <c r="F31" s="71"/>
      <c r="G31" s="71"/>
      <c r="H31" s="96"/>
    </row>
    <row r="32" spans="1:8" ht="24.6" x14ac:dyDescent="0.3">
      <c r="A32" s="100" t="s">
        <v>80</v>
      </c>
      <c r="B32" s="94"/>
      <c r="C32" s="68"/>
      <c r="D32" s="70">
        <v>330.7458857309</v>
      </c>
      <c r="E32" s="71"/>
      <c r="F32" s="71"/>
      <c r="G32" s="71"/>
      <c r="H32" s="74"/>
    </row>
    <row r="33" spans="1:8" x14ac:dyDescent="0.3">
      <c r="A33" s="95" t="s">
        <v>135</v>
      </c>
      <c r="B33" s="73" t="s">
        <v>126</v>
      </c>
      <c r="C33" s="68"/>
      <c r="D33" s="70">
        <v>0</v>
      </c>
      <c r="E33" s="71"/>
      <c r="F33" s="71"/>
      <c r="G33" s="71"/>
      <c r="H33" s="74"/>
    </row>
    <row r="34" spans="1:8" x14ac:dyDescent="0.3">
      <c r="A34" s="95"/>
      <c r="B34" s="73" t="s">
        <v>127</v>
      </c>
      <c r="C34" s="68"/>
      <c r="D34" s="70">
        <v>0</v>
      </c>
      <c r="E34" s="71"/>
      <c r="F34" s="71"/>
      <c r="G34" s="71"/>
      <c r="H34" s="74"/>
    </row>
    <row r="35" spans="1:8" x14ac:dyDescent="0.3">
      <c r="A35" s="95"/>
      <c r="B35" s="73" t="s">
        <v>128</v>
      </c>
      <c r="C35" s="68"/>
      <c r="D35" s="70">
        <v>0</v>
      </c>
      <c r="E35" s="71"/>
      <c r="F35" s="71"/>
      <c r="G35" s="71"/>
      <c r="H35" s="74"/>
    </row>
    <row r="36" spans="1:8" x14ac:dyDescent="0.3">
      <c r="A36" s="95"/>
      <c r="B36" s="73" t="s">
        <v>129</v>
      </c>
      <c r="C36" s="68"/>
      <c r="D36" s="70">
        <v>170.06100037505999</v>
      </c>
      <c r="E36" s="71"/>
      <c r="F36" s="71"/>
      <c r="G36" s="71"/>
      <c r="H36" s="74"/>
    </row>
    <row r="37" spans="1:8" x14ac:dyDescent="0.3">
      <c r="A37" s="97" t="s">
        <v>80</v>
      </c>
      <c r="B37" s="98"/>
      <c r="C37" s="95" t="s">
        <v>40</v>
      </c>
      <c r="D37" s="75">
        <v>170.06100037505999</v>
      </c>
      <c r="E37" s="71">
        <v>0.7</v>
      </c>
      <c r="F37" s="71" t="s">
        <v>130</v>
      </c>
      <c r="G37" s="75">
        <v>242.94428625008999</v>
      </c>
      <c r="H37" s="74"/>
    </row>
    <row r="38" spans="1:8" x14ac:dyDescent="0.3">
      <c r="A38" s="99">
        <v>1</v>
      </c>
      <c r="B38" s="73" t="s">
        <v>126</v>
      </c>
      <c r="C38" s="95"/>
      <c r="D38" s="75">
        <v>0</v>
      </c>
      <c r="E38" s="71"/>
      <c r="F38" s="71"/>
      <c r="G38" s="71"/>
      <c r="H38" s="96" t="s">
        <v>131</v>
      </c>
    </row>
    <row r="39" spans="1:8" x14ac:dyDescent="0.3">
      <c r="A39" s="95"/>
      <c r="B39" s="73" t="s">
        <v>127</v>
      </c>
      <c r="C39" s="95"/>
      <c r="D39" s="75">
        <v>0</v>
      </c>
      <c r="E39" s="71"/>
      <c r="F39" s="71"/>
      <c r="G39" s="71"/>
      <c r="H39" s="96"/>
    </row>
    <row r="40" spans="1:8" x14ac:dyDescent="0.3">
      <c r="A40" s="95"/>
      <c r="B40" s="73" t="s">
        <v>128</v>
      </c>
      <c r="C40" s="95"/>
      <c r="D40" s="75">
        <v>0</v>
      </c>
      <c r="E40" s="71"/>
      <c r="F40" s="71"/>
      <c r="G40" s="71"/>
      <c r="H40" s="96"/>
    </row>
    <row r="41" spans="1:8" x14ac:dyDescent="0.3">
      <c r="A41" s="95"/>
      <c r="B41" s="73" t="s">
        <v>129</v>
      </c>
      <c r="C41" s="95"/>
      <c r="D41" s="75">
        <v>170.06100037505999</v>
      </c>
      <c r="E41" s="71"/>
      <c r="F41" s="71"/>
      <c r="G41" s="71"/>
      <c r="H41" s="96"/>
    </row>
    <row r="42" spans="1:8" x14ac:dyDescent="0.3">
      <c r="A42" s="95" t="s">
        <v>136</v>
      </c>
      <c r="B42" s="73" t="s">
        <v>126</v>
      </c>
      <c r="C42" s="68"/>
      <c r="D42" s="70">
        <v>0</v>
      </c>
      <c r="E42" s="71"/>
      <c r="F42" s="71"/>
      <c r="G42" s="71"/>
      <c r="H42" s="74"/>
    </row>
    <row r="43" spans="1:8" x14ac:dyDescent="0.3">
      <c r="A43" s="95"/>
      <c r="B43" s="73" t="s">
        <v>127</v>
      </c>
      <c r="C43" s="68"/>
      <c r="D43" s="70">
        <v>0</v>
      </c>
      <c r="E43" s="71"/>
      <c r="F43" s="71"/>
      <c r="G43" s="71"/>
      <c r="H43" s="74"/>
    </row>
    <row r="44" spans="1:8" x14ac:dyDescent="0.3">
      <c r="A44" s="95"/>
      <c r="B44" s="73" t="s">
        <v>128</v>
      </c>
      <c r="C44" s="68"/>
      <c r="D44" s="70">
        <v>0</v>
      </c>
      <c r="E44" s="71"/>
      <c r="F44" s="71"/>
      <c r="G44" s="71"/>
      <c r="H44" s="74"/>
    </row>
    <row r="45" spans="1:8" x14ac:dyDescent="0.3">
      <c r="A45" s="95"/>
      <c r="B45" s="73" t="s">
        <v>129</v>
      </c>
      <c r="C45" s="68"/>
      <c r="D45" s="70">
        <v>330.7458857309</v>
      </c>
      <c r="E45" s="71"/>
      <c r="F45" s="71"/>
      <c r="G45" s="71"/>
      <c r="H45" s="74"/>
    </row>
    <row r="46" spans="1:8" x14ac:dyDescent="0.3">
      <c r="A46" s="97" t="s">
        <v>80</v>
      </c>
      <c r="B46" s="98"/>
      <c r="C46" s="95" t="s">
        <v>134</v>
      </c>
      <c r="D46" s="75">
        <v>160.68488535584001</v>
      </c>
      <c r="E46" s="71">
        <v>0.30299999999999999</v>
      </c>
      <c r="F46" s="71" t="s">
        <v>130</v>
      </c>
      <c r="G46" s="75">
        <v>530.31315298957998</v>
      </c>
      <c r="H46" s="74"/>
    </row>
    <row r="47" spans="1:8" x14ac:dyDescent="0.3">
      <c r="A47" s="99">
        <v>1</v>
      </c>
      <c r="B47" s="73" t="s">
        <v>126</v>
      </c>
      <c r="C47" s="95"/>
      <c r="D47" s="75">
        <v>0</v>
      </c>
      <c r="E47" s="71"/>
      <c r="F47" s="71"/>
      <c r="G47" s="71"/>
      <c r="H47" s="96" t="s">
        <v>42</v>
      </c>
    </row>
    <row r="48" spans="1:8" x14ac:dyDescent="0.3">
      <c r="A48" s="95"/>
      <c r="B48" s="73" t="s">
        <v>127</v>
      </c>
      <c r="C48" s="95"/>
      <c r="D48" s="75">
        <v>0</v>
      </c>
      <c r="E48" s="71"/>
      <c r="F48" s="71"/>
      <c r="G48" s="71"/>
      <c r="H48" s="96"/>
    </row>
    <row r="49" spans="1:8" x14ac:dyDescent="0.3">
      <c r="A49" s="95"/>
      <c r="B49" s="73" t="s">
        <v>128</v>
      </c>
      <c r="C49" s="95"/>
      <c r="D49" s="75">
        <v>0</v>
      </c>
      <c r="E49" s="71"/>
      <c r="F49" s="71"/>
      <c r="G49" s="71"/>
      <c r="H49" s="96"/>
    </row>
    <row r="50" spans="1:8" x14ac:dyDescent="0.3">
      <c r="A50" s="95"/>
      <c r="B50" s="73" t="s">
        <v>129</v>
      </c>
      <c r="C50" s="95"/>
      <c r="D50" s="75">
        <v>160.68488535584001</v>
      </c>
      <c r="E50" s="71"/>
      <c r="F50" s="71"/>
      <c r="G50" s="71"/>
      <c r="H50" s="96"/>
    </row>
    <row r="51" spans="1:8" ht="24.6" x14ac:dyDescent="0.3">
      <c r="A51" s="100" t="s">
        <v>109</v>
      </c>
      <c r="B51" s="94"/>
      <c r="C51" s="68"/>
      <c r="D51" s="70">
        <v>2787.7070589437999</v>
      </c>
      <c r="E51" s="71"/>
      <c r="F51" s="71"/>
      <c r="G51" s="71"/>
      <c r="H51" s="74"/>
    </row>
    <row r="52" spans="1:8" x14ac:dyDescent="0.3">
      <c r="A52" s="95" t="s">
        <v>137</v>
      </c>
      <c r="B52" s="73" t="s">
        <v>126</v>
      </c>
      <c r="C52" s="68"/>
      <c r="D52" s="70">
        <v>2609.9648506532999</v>
      </c>
      <c r="E52" s="71"/>
      <c r="F52" s="71"/>
      <c r="G52" s="71"/>
      <c r="H52" s="74"/>
    </row>
    <row r="53" spans="1:8" x14ac:dyDescent="0.3">
      <c r="A53" s="95"/>
      <c r="B53" s="73" t="s">
        <v>127</v>
      </c>
      <c r="C53" s="68"/>
      <c r="D53" s="70">
        <v>177.74220829052999</v>
      </c>
      <c r="E53" s="71"/>
      <c r="F53" s="71"/>
      <c r="G53" s="71"/>
      <c r="H53" s="74"/>
    </row>
    <row r="54" spans="1:8" x14ac:dyDescent="0.3">
      <c r="A54" s="95"/>
      <c r="B54" s="73" t="s">
        <v>128</v>
      </c>
      <c r="C54" s="68"/>
      <c r="D54" s="70">
        <v>0</v>
      </c>
      <c r="E54" s="71"/>
      <c r="F54" s="71"/>
      <c r="G54" s="71"/>
      <c r="H54" s="74"/>
    </row>
    <row r="55" spans="1:8" x14ac:dyDescent="0.3">
      <c r="A55" s="95"/>
      <c r="B55" s="73" t="s">
        <v>129</v>
      </c>
      <c r="C55" s="68"/>
      <c r="D55" s="70">
        <v>0</v>
      </c>
      <c r="E55" s="71"/>
      <c r="F55" s="71"/>
      <c r="G55" s="71"/>
      <c r="H55" s="74"/>
    </row>
    <row r="56" spans="1:8" x14ac:dyDescent="0.3">
      <c r="A56" s="97" t="s">
        <v>111</v>
      </c>
      <c r="B56" s="98"/>
      <c r="C56" s="95" t="s">
        <v>134</v>
      </c>
      <c r="D56" s="75">
        <v>2787.7070589437999</v>
      </c>
      <c r="E56" s="71">
        <v>0.30299999999999999</v>
      </c>
      <c r="F56" s="71" t="s">
        <v>130</v>
      </c>
      <c r="G56" s="75">
        <v>9200.3533298476996</v>
      </c>
      <c r="H56" s="74"/>
    </row>
    <row r="57" spans="1:8" x14ac:dyDescent="0.3">
      <c r="A57" s="99">
        <v>1</v>
      </c>
      <c r="B57" s="73" t="s">
        <v>126</v>
      </c>
      <c r="C57" s="95"/>
      <c r="D57" s="75">
        <v>2609.9648506532999</v>
      </c>
      <c r="E57" s="71"/>
      <c r="F57" s="71"/>
      <c r="G57" s="71"/>
      <c r="H57" s="96" t="s">
        <v>42</v>
      </c>
    </row>
    <row r="58" spans="1:8" x14ac:dyDescent="0.3">
      <c r="A58" s="95"/>
      <c r="B58" s="73" t="s">
        <v>127</v>
      </c>
      <c r="C58" s="95"/>
      <c r="D58" s="75">
        <v>177.74220829052999</v>
      </c>
      <c r="E58" s="71"/>
      <c r="F58" s="71"/>
      <c r="G58" s="71"/>
      <c r="H58" s="96"/>
    </row>
    <row r="59" spans="1:8" x14ac:dyDescent="0.3">
      <c r="A59" s="95"/>
      <c r="B59" s="73" t="s">
        <v>128</v>
      </c>
      <c r="C59" s="95"/>
      <c r="D59" s="75">
        <v>0</v>
      </c>
      <c r="E59" s="71"/>
      <c r="F59" s="71"/>
      <c r="G59" s="71"/>
      <c r="H59" s="96"/>
    </row>
    <row r="60" spans="1:8" x14ac:dyDescent="0.3">
      <c r="A60" s="95"/>
      <c r="B60" s="73" t="s">
        <v>129</v>
      </c>
      <c r="C60" s="95"/>
      <c r="D60" s="75">
        <v>0</v>
      </c>
      <c r="E60" s="71"/>
      <c r="F60" s="71"/>
      <c r="G60" s="71"/>
      <c r="H60" s="96"/>
    </row>
    <row r="61" spans="1:8" ht="24.6" x14ac:dyDescent="0.3">
      <c r="A61" s="100" t="s">
        <v>54</v>
      </c>
      <c r="B61" s="94"/>
      <c r="C61" s="68"/>
      <c r="D61" s="70">
        <v>363.42314876540001</v>
      </c>
      <c r="E61" s="71"/>
      <c r="F61" s="71"/>
      <c r="G61" s="71"/>
      <c r="H61" s="74"/>
    </row>
    <row r="62" spans="1:8" x14ac:dyDescent="0.3">
      <c r="A62" s="95" t="s">
        <v>138</v>
      </c>
      <c r="B62" s="73" t="s">
        <v>126</v>
      </c>
      <c r="C62" s="68"/>
      <c r="D62" s="70">
        <v>363.42314876540001</v>
      </c>
      <c r="E62" s="71"/>
      <c r="F62" s="71"/>
      <c r="G62" s="71"/>
      <c r="H62" s="74"/>
    </row>
    <row r="63" spans="1:8" x14ac:dyDescent="0.3">
      <c r="A63" s="95"/>
      <c r="B63" s="73" t="s">
        <v>127</v>
      </c>
      <c r="C63" s="68"/>
      <c r="D63" s="70">
        <v>0</v>
      </c>
      <c r="E63" s="71"/>
      <c r="F63" s="71"/>
      <c r="G63" s="71"/>
      <c r="H63" s="74"/>
    </row>
    <row r="64" spans="1:8" x14ac:dyDescent="0.3">
      <c r="A64" s="95"/>
      <c r="B64" s="73" t="s">
        <v>128</v>
      </c>
      <c r="C64" s="68"/>
      <c r="D64" s="70">
        <v>0</v>
      </c>
      <c r="E64" s="71"/>
      <c r="F64" s="71"/>
      <c r="G64" s="71"/>
      <c r="H64" s="74"/>
    </row>
    <row r="65" spans="1:8" x14ac:dyDescent="0.3">
      <c r="A65" s="95"/>
      <c r="B65" s="73" t="s">
        <v>129</v>
      </c>
      <c r="C65" s="68"/>
      <c r="D65" s="70">
        <v>0</v>
      </c>
      <c r="E65" s="71"/>
      <c r="F65" s="71"/>
      <c r="G65" s="71"/>
      <c r="H65" s="74"/>
    </row>
    <row r="66" spans="1:8" x14ac:dyDescent="0.3">
      <c r="A66" s="97" t="s">
        <v>54</v>
      </c>
      <c r="B66" s="98"/>
      <c r="C66" s="95" t="s">
        <v>139</v>
      </c>
      <c r="D66" s="75">
        <v>363.42314876540001</v>
      </c>
      <c r="E66" s="71">
        <v>3.0000000000000001E-5</v>
      </c>
      <c r="F66" s="71" t="s">
        <v>140</v>
      </c>
      <c r="G66" s="75">
        <v>12114104.958846999</v>
      </c>
      <c r="H66" s="74"/>
    </row>
    <row r="67" spans="1:8" x14ac:dyDescent="0.3">
      <c r="A67" s="99">
        <v>1</v>
      </c>
      <c r="B67" s="73" t="s">
        <v>126</v>
      </c>
      <c r="C67" s="95"/>
      <c r="D67" s="75">
        <v>363.42314876540001</v>
      </c>
      <c r="E67" s="71"/>
      <c r="F67" s="71"/>
      <c r="G67" s="71"/>
      <c r="H67" s="96" t="s">
        <v>42</v>
      </c>
    </row>
    <row r="68" spans="1:8" x14ac:dyDescent="0.3">
      <c r="A68" s="95"/>
      <c r="B68" s="73" t="s">
        <v>127</v>
      </c>
      <c r="C68" s="95"/>
      <c r="D68" s="75">
        <v>0</v>
      </c>
      <c r="E68" s="71"/>
      <c r="F68" s="71"/>
      <c r="G68" s="71"/>
      <c r="H68" s="96"/>
    </row>
    <row r="69" spans="1:8" x14ac:dyDescent="0.3">
      <c r="A69" s="95"/>
      <c r="B69" s="73" t="s">
        <v>128</v>
      </c>
      <c r="C69" s="95"/>
      <c r="D69" s="75">
        <v>0</v>
      </c>
      <c r="E69" s="71"/>
      <c r="F69" s="71"/>
      <c r="G69" s="71"/>
      <c r="H69" s="96"/>
    </row>
    <row r="70" spans="1:8" x14ac:dyDescent="0.3">
      <c r="A70" s="95"/>
      <c r="B70" s="73" t="s">
        <v>129</v>
      </c>
      <c r="C70" s="95"/>
      <c r="D70" s="75">
        <v>0</v>
      </c>
      <c r="E70" s="71"/>
      <c r="F70" s="71"/>
      <c r="G70" s="71"/>
      <c r="H70" s="96"/>
    </row>
    <row r="71" spans="1:8" x14ac:dyDescent="0.3">
      <c r="A71" s="76"/>
      <c r="C71" s="76"/>
      <c r="D71" s="65"/>
      <c r="E71" s="65"/>
      <c r="F71" s="65"/>
      <c r="G71" s="65"/>
      <c r="H71" s="77"/>
    </row>
    <row r="73" spans="1:8" x14ac:dyDescent="0.3">
      <c r="A73" s="101" t="s">
        <v>141</v>
      </c>
      <c r="B73" s="101"/>
      <c r="C73" s="101"/>
      <c r="D73" s="101"/>
      <c r="E73" s="101"/>
      <c r="F73" s="101"/>
      <c r="G73" s="101"/>
      <c r="H73" s="101"/>
    </row>
    <row r="74" spans="1:8" x14ac:dyDescent="0.3">
      <c r="A74" s="101" t="s">
        <v>142</v>
      </c>
      <c r="B74" s="101"/>
      <c r="C74" s="101"/>
      <c r="D74" s="101"/>
      <c r="E74" s="101"/>
      <c r="F74" s="101"/>
      <c r="G74" s="101"/>
      <c r="H74" s="101"/>
    </row>
  </sheetData>
  <mergeCells count="42">
    <mergeCell ref="A73:H73"/>
    <mergeCell ref="A74:H74"/>
    <mergeCell ref="H57:H60"/>
    <mergeCell ref="A61:B61"/>
    <mergeCell ref="A62:A65"/>
    <mergeCell ref="A66:B66"/>
    <mergeCell ref="C66:C70"/>
    <mergeCell ref="A67:A70"/>
    <mergeCell ref="H67:H70"/>
    <mergeCell ref="A51:B51"/>
    <mergeCell ref="A52:A55"/>
    <mergeCell ref="A56:B56"/>
    <mergeCell ref="C56:C60"/>
    <mergeCell ref="A57:A60"/>
    <mergeCell ref="H38:H41"/>
    <mergeCell ref="A42:A45"/>
    <mergeCell ref="A46:B46"/>
    <mergeCell ref="C46:C50"/>
    <mergeCell ref="A47:A50"/>
    <mergeCell ref="H47:H50"/>
    <mergeCell ref="A32:B32"/>
    <mergeCell ref="A33:A36"/>
    <mergeCell ref="A37:B37"/>
    <mergeCell ref="C37:C41"/>
    <mergeCell ref="A38:A41"/>
    <mergeCell ref="A23:A26"/>
    <mergeCell ref="A27:B27"/>
    <mergeCell ref="C27:C31"/>
    <mergeCell ref="A28:A31"/>
    <mergeCell ref="H28:H31"/>
    <mergeCell ref="H9:H12"/>
    <mergeCell ref="A13:B13"/>
    <mergeCell ref="A14:A17"/>
    <mergeCell ref="A18:B18"/>
    <mergeCell ref="C18:C22"/>
    <mergeCell ref="A19:A22"/>
    <mergeCell ref="H19:H22"/>
    <mergeCell ref="A3:B3"/>
    <mergeCell ref="A4:A7"/>
    <mergeCell ref="A8:B8"/>
    <mergeCell ref="C8:C12"/>
    <mergeCell ref="A9:A12"/>
  </mergeCells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6"/>
  <sheetViews>
    <sheetView zoomScale="90" workbookViewId="0">
      <selection sqref="A1:H1"/>
    </sheetView>
  </sheetViews>
  <sheetFormatPr defaultColWidth="9.109375" defaultRowHeight="14.4" x14ac:dyDescent="0.3"/>
  <cols>
    <col min="1" max="1" width="60.5546875" style="78" customWidth="1"/>
    <col min="2" max="3" width="13.88671875" style="78" customWidth="1"/>
    <col min="4" max="4" width="17.109375" style="78" customWidth="1"/>
    <col min="5" max="5" width="15" style="78" customWidth="1"/>
    <col min="6" max="6" width="31" style="78" customWidth="1"/>
    <col min="7" max="7" width="25.6640625" style="78" customWidth="1"/>
    <col min="8" max="8" width="35" style="78" customWidth="1"/>
    <col min="9" max="9" width="9.109375" style="78"/>
  </cols>
  <sheetData>
    <row r="1" spans="1:8" x14ac:dyDescent="0.3">
      <c r="A1" s="102" t="s">
        <v>143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44" t="s">
        <v>144</v>
      </c>
      <c r="B3" s="44" t="s">
        <v>145</v>
      </c>
      <c r="C3" s="44" t="s">
        <v>146</v>
      </c>
      <c r="D3" s="44" t="s">
        <v>147</v>
      </c>
      <c r="E3" s="44" t="s">
        <v>148</v>
      </c>
      <c r="F3" s="44" t="s">
        <v>149</v>
      </c>
      <c r="G3" s="44" t="s">
        <v>150</v>
      </c>
      <c r="H3" s="44" t="s">
        <v>151</v>
      </c>
    </row>
    <row r="4" spans="1:8" ht="70.5" customHeight="1" x14ac:dyDescent="0.3">
      <c r="A4" s="62" t="s">
        <v>154</v>
      </c>
      <c r="B4" s="79" t="s">
        <v>130</v>
      </c>
      <c r="C4" s="80">
        <v>0.7</v>
      </c>
      <c r="D4" s="80">
        <v>2598.2352780330002</v>
      </c>
      <c r="E4" s="79">
        <v>6</v>
      </c>
      <c r="F4" s="62" t="s">
        <v>154</v>
      </c>
      <c r="G4" s="80">
        <v>1818.7646946231</v>
      </c>
      <c r="H4" s="81" t="s">
        <v>153</v>
      </c>
    </row>
    <row r="5" spans="1:8" ht="70.5" customHeight="1" x14ac:dyDescent="0.3">
      <c r="A5" s="62" t="s">
        <v>155</v>
      </c>
      <c r="B5" s="79" t="s">
        <v>130</v>
      </c>
      <c r="C5" s="80">
        <v>0.10100000000000001</v>
      </c>
      <c r="D5" s="80">
        <v>34488.969683926</v>
      </c>
      <c r="E5" s="79">
        <v>6</v>
      </c>
      <c r="F5" s="62" t="s">
        <v>155</v>
      </c>
      <c r="G5" s="80">
        <v>3483.3859380765002</v>
      </c>
      <c r="H5" s="81" t="s">
        <v>156</v>
      </c>
    </row>
    <row r="6" spans="1:8" ht="39" customHeight="1" x14ac:dyDescent="0.3">
      <c r="A6" s="62" t="s">
        <v>152</v>
      </c>
      <c r="B6" s="79" t="s">
        <v>130</v>
      </c>
      <c r="C6" s="80">
        <v>0.34161764705881997</v>
      </c>
      <c r="D6" s="80">
        <v>1724.4134162502</v>
      </c>
      <c r="E6" s="79">
        <v>6</v>
      </c>
      <c r="F6" s="62" t="s">
        <v>152</v>
      </c>
      <c r="G6" s="80">
        <v>589.09005381606005</v>
      </c>
      <c r="H6" s="81" t="s">
        <v>157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workbookViewId="0">
      <selection activeCell="G65" sqref="G65"/>
    </sheetView>
  </sheetViews>
  <sheetFormatPr defaultColWidth="8.88671875" defaultRowHeight="15.6" x14ac:dyDescent="0.3"/>
  <cols>
    <col min="1" max="1" width="10.88671875" style="38" customWidth="1"/>
    <col min="2" max="2" width="66.33203125" style="38" customWidth="1"/>
    <col min="3" max="3" width="66.6640625" style="38" customWidth="1"/>
    <col min="4" max="4" width="21.88671875" style="38" customWidth="1"/>
    <col min="5" max="5" width="21.109375" style="38" customWidth="1"/>
    <col min="6" max="6" width="23" style="38" customWidth="1"/>
    <col min="7" max="7" width="16.6640625" style="38" customWidth="1"/>
    <col min="8" max="8" width="17.44140625" style="38" customWidth="1"/>
    <col min="9" max="9" width="8.88671875" style="38"/>
  </cols>
  <sheetData>
    <row r="1" spans="1:8" x14ac:dyDescent="0.3">
      <c r="A1" s="1"/>
      <c r="B1" s="1"/>
      <c r="C1" s="1"/>
      <c r="D1" s="1"/>
      <c r="E1" s="1"/>
      <c r="F1" s="1"/>
      <c r="G1" s="1"/>
      <c r="H1" s="1"/>
    </row>
    <row r="2" spans="1:8" x14ac:dyDescent="0.3">
      <c r="A2" s="2"/>
      <c r="B2" s="2"/>
      <c r="C2" s="2"/>
      <c r="D2" s="2"/>
      <c r="E2" s="2"/>
      <c r="F2" s="2"/>
      <c r="G2" s="2"/>
      <c r="H2" s="2"/>
    </row>
    <row r="3" spans="1:8" x14ac:dyDescent="0.3">
      <c r="A3" s="3"/>
      <c r="B3" s="3"/>
      <c r="C3" s="3"/>
      <c r="E3" s="3"/>
      <c r="F3" s="3"/>
      <c r="G3" s="3"/>
      <c r="H3" s="3"/>
    </row>
    <row r="4" spans="1:8" x14ac:dyDescent="0.3">
      <c r="A4" s="2"/>
      <c r="B4" s="2"/>
      <c r="C4" s="2"/>
      <c r="D4" s="2"/>
      <c r="E4" s="2"/>
      <c r="F4" s="2"/>
      <c r="G4" s="2"/>
      <c r="H4" s="2"/>
    </row>
    <row r="5" spans="1:8" x14ac:dyDescent="0.3">
      <c r="A5" s="2"/>
      <c r="B5" s="2"/>
      <c r="C5" s="2"/>
      <c r="D5" s="2"/>
      <c r="E5" s="2"/>
      <c r="F5" s="2"/>
      <c r="G5" s="2"/>
      <c r="H5" s="2"/>
    </row>
    <row r="6" spans="1:8" x14ac:dyDescent="0.3">
      <c r="A6" s="2"/>
      <c r="B6" s="2"/>
      <c r="C6" s="39"/>
      <c r="D6" s="2"/>
      <c r="E6" s="2"/>
      <c r="F6" s="2"/>
      <c r="G6" s="2"/>
      <c r="H6" s="2"/>
    </row>
    <row r="7" spans="1:8" x14ac:dyDescent="0.3">
      <c r="A7" s="2"/>
      <c r="B7" s="2"/>
      <c r="C7" s="2"/>
      <c r="D7" s="2"/>
      <c r="E7" s="2"/>
      <c r="F7" s="2"/>
      <c r="G7" s="2"/>
      <c r="H7" s="2"/>
    </row>
    <row r="8" spans="1:8" x14ac:dyDescent="0.3">
      <c r="A8" s="3"/>
      <c r="B8" s="3"/>
      <c r="C8" s="3"/>
      <c r="E8" s="3"/>
      <c r="F8" s="3"/>
      <c r="G8" s="3"/>
      <c r="H8" s="3"/>
    </row>
    <row r="9" spans="1:8" x14ac:dyDescent="0.3">
      <c r="A9" s="2"/>
      <c r="B9" s="2"/>
      <c r="C9" s="2"/>
      <c r="D9" s="2"/>
      <c r="E9" s="2"/>
      <c r="F9" s="2"/>
      <c r="G9" s="2"/>
      <c r="H9" s="2"/>
    </row>
    <row r="10" spans="1:8" x14ac:dyDescent="0.3">
      <c r="A10" s="2"/>
      <c r="B10" s="2"/>
      <c r="C10" s="2"/>
      <c r="D10" s="2"/>
      <c r="E10" s="2"/>
      <c r="F10" s="2"/>
      <c r="G10" s="2"/>
      <c r="H10" s="2"/>
    </row>
    <row r="11" spans="1:8" x14ac:dyDescent="0.3">
      <c r="A11" s="5"/>
      <c r="B11" s="5"/>
      <c r="C11" s="40" t="s">
        <v>26</v>
      </c>
      <c r="E11" s="5"/>
      <c r="F11" s="5"/>
      <c r="G11" s="5"/>
      <c r="H11" s="5"/>
    </row>
    <row r="12" spans="1:8" x14ac:dyDescent="0.3">
      <c r="A12" s="2"/>
      <c r="B12" s="2"/>
      <c r="C12" s="2"/>
      <c r="D12" s="2"/>
      <c r="E12" s="2"/>
      <c r="F12" s="2"/>
      <c r="G12" s="2"/>
      <c r="H12" s="2"/>
    </row>
    <row r="13" spans="1:8" ht="78.75" customHeight="1" x14ac:dyDescent="0.3">
      <c r="A13" s="85" t="s">
        <v>159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41"/>
      <c r="B14" s="41"/>
      <c r="C14" s="3" t="s">
        <v>3</v>
      </c>
      <c r="E14" s="41"/>
      <c r="F14" s="41"/>
      <c r="G14" s="41"/>
      <c r="H14" s="41"/>
    </row>
    <row r="15" spans="1:8" x14ac:dyDescent="0.3">
      <c r="A15" s="2"/>
      <c r="B15" s="2"/>
      <c r="C15" s="2"/>
      <c r="D15" s="2"/>
      <c r="E15" s="42"/>
      <c r="F15" s="2"/>
      <c r="G15" s="2"/>
      <c r="H15" s="2"/>
    </row>
    <row r="16" spans="1:8" x14ac:dyDescent="0.3">
      <c r="A16" s="2" t="s">
        <v>27</v>
      </c>
      <c r="B16" s="2"/>
      <c r="C16" s="2"/>
      <c r="D16" s="2"/>
      <c r="E16" s="2"/>
      <c r="F16" s="2"/>
      <c r="G16" s="2"/>
      <c r="H16" s="43"/>
    </row>
    <row r="17" spans="1:8" x14ac:dyDescent="0.3">
      <c r="A17" s="2"/>
      <c r="B17" s="2"/>
      <c r="C17" s="2"/>
      <c r="D17" s="2"/>
      <c r="E17" s="2"/>
      <c r="F17" s="2"/>
      <c r="G17" s="2"/>
      <c r="H17" s="2"/>
    </row>
    <row r="18" spans="1:8" ht="36" customHeight="1" x14ac:dyDescent="0.3">
      <c r="A18" s="89" t="s">
        <v>4</v>
      </c>
      <c r="B18" s="89" t="s">
        <v>28</v>
      </c>
      <c r="C18" s="89" t="s">
        <v>29</v>
      </c>
      <c r="D18" s="90" t="s">
        <v>30</v>
      </c>
      <c r="E18" s="91"/>
      <c r="F18" s="91"/>
      <c r="G18" s="91"/>
      <c r="H18" s="92"/>
    </row>
    <row r="19" spans="1:8" ht="94.5" customHeight="1" x14ac:dyDescent="0.3">
      <c r="A19" s="89"/>
      <c r="B19" s="89"/>
      <c r="C19" s="89"/>
      <c r="D19" s="44" t="s">
        <v>31</v>
      </c>
      <c r="E19" s="44" t="s">
        <v>32</v>
      </c>
      <c r="F19" s="44" t="s">
        <v>33</v>
      </c>
      <c r="G19" s="44" t="s">
        <v>34</v>
      </c>
      <c r="H19" s="44" t="s">
        <v>35</v>
      </c>
    </row>
    <row r="20" spans="1:8" x14ac:dyDescent="0.3">
      <c r="A20" s="44">
        <v>1</v>
      </c>
      <c r="B20" s="44">
        <v>2</v>
      </c>
      <c r="C20" s="45">
        <v>3</v>
      </c>
      <c r="D20" s="44">
        <v>4</v>
      </c>
      <c r="E20" s="44">
        <v>5</v>
      </c>
      <c r="F20" s="44">
        <v>6</v>
      </c>
      <c r="G20" s="44">
        <v>7</v>
      </c>
      <c r="H20" s="44">
        <v>8</v>
      </c>
    </row>
    <row r="21" spans="1:8" x14ac:dyDescent="0.3">
      <c r="A21" s="46"/>
      <c r="B21" s="47"/>
      <c r="C21" s="48" t="s">
        <v>36</v>
      </c>
      <c r="D21" s="49"/>
      <c r="E21" s="49"/>
      <c r="F21" s="49"/>
      <c r="G21" s="49"/>
      <c r="H21" s="49"/>
    </row>
    <row r="22" spans="1:8" x14ac:dyDescent="0.3">
      <c r="A22" s="46"/>
      <c r="B22" s="44"/>
      <c r="C22" s="50"/>
      <c r="D22" s="51"/>
      <c r="E22" s="51"/>
      <c r="F22" s="51"/>
      <c r="G22" s="49"/>
      <c r="H22" s="49">
        <f>SUM(D22:G22)</f>
        <v>0</v>
      </c>
    </row>
    <row r="23" spans="1:8" x14ac:dyDescent="0.3">
      <c r="A23" s="44"/>
      <c r="B23" s="47"/>
      <c r="C23" s="48" t="s">
        <v>37</v>
      </c>
      <c r="D23" s="49">
        <f>SUM(D22:D22)</f>
        <v>0</v>
      </c>
      <c r="E23" s="49">
        <f>SUM(E22:E22)</f>
        <v>0</v>
      </c>
      <c r="F23" s="49">
        <f>SUM(F22:F22)</f>
        <v>0</v>
      </c>
      <c r="G23" s="49">
        <f>SUM(G22:G22)</f>
        <v>0</v>
      </c>
      <c r="H23" s="49">
        <f>SUM(D23:G23)</f>
        <v>0</v>
      </c>
    </row>
    <row r="24" spans="1:8" x14ac:dyDescent="0.3">
      <c r="A24" s="44"/>
      <c r="B24" s="47"/>
      <c r="C24" s="52" t="s">
        <v>38</v>
      </c>
      <c r="D24" s="49"/>
      <c r="E24" s="49"/>
      <c r="F24" s="49"/>
      <c r="G24" s="49"/>
      <c r="H24" s="49"/>
    </row>
    <row r="25" spans="1:8" s="41" customFormat="1" x14ac:dyDescent="0.3">
      <c r="A25" s="44">
        <v>1</v>
      </c>
      <c r="B25" s="44" t="s">
        <v>39</v>
      </c>
      <c r="C25" s="50" t="s">
        <v>40</v>
      </c>
      <c r="D25" s="49">
        <v>2338.8789186944</v>
      </c>
      <c r="E25" s="49">
        <v>964.78074108798</v>
      </c>
      <c r="F25" s="49">
        <v>0</v>
      </c>
      <c r="G25" s="49">
        <v>14.074468085106</v>
      </c>
      <c r="H25" s="49">
        <v>3317.7341278674999</v>
      </c>
    </row>
    <row r="26" spans="1:8" ht="31.2" x14ac:dyDescent="0.3">
      <c r="A26" s="44">
        <v>2</v>
      </c>
      <c r="B26" s="44" t="s">
        <v>41</v>
      </c>
      <c r="C26" s="50" t="s">
        <v>42</v>
      </c>
      <c r="D26" s="49">
        <v>2609.9648506532999</v>
      </c>
      <c r="E26" s="49">
        <v>177.74220829052999</v>
      </c>
      <c r="F26" s="49">
        <v>0</v>
      </c>
      <c r="G26" s="49">
        <v>0</v>
      </c>
      <c r="H26" s="49">
        <v>2787.7070589437999</v>
      </c>
    </row>
    <row r="27" spans="1:8" x14ac:dyDescent="0.3">
      <c r="A27" s="44"/>
      <c r="B27" s="47"/>
      <c r="C27" s="47" t="s">
        <v>43</v>
      </c>
      <c r="D27" s="49">
        <v>4948.8437693476999</v>
      </c>
      <c r="E27" s="49">
        <v>1142.5229493785</v>
      </c>
      <c r="F27" s="49">
        <v>0</v>
      </c>
      <c r="G27" s="49">
        <v>14.074468085106</v>
      </c>
      <c r="H27" s="49">
        <v>6105.4411868114003</v>
      </c>
    </row>
    <row r="28" spans="1:8" x14ac:dyDescent="0.3">
      <c r="A28" s="44"/>
      <c r="B28" s="47"/>
      <c r="C28" s="52" t="s">
        <v>44</v>
      </c>
      <c r="D28" s="49"/>
      <c r="E28" s="49"/>
      <c r="F28" s="49"/>
      <c r="G28" s="49"/>
      <c r="H28" s="49"/>
    </row>
    <row r="29" spans="1:8" s="41" customFormat="1" x14ac:dyDescent="0.3">
      <c r="A29" s="53"/>
      <c r="B29" s="53"/>
      <c r="C29" s="54"/>
      <c r="D29" s="49"/>
      <c r="E29" s="49"/>
      <c r="F29" s="49"/>
      <c r="G29" s="49"/>
      <c r="H29" s="49">
        <f>SUM(D29:G29)</f>
        <v>0</v>
      </c>
    </row>
    <row r="30" spans="1:8" x14ac:dyDescent="0.3">
      <c r="A30" s="44"/>
      <c r="B30" s="47"/>
      <c r="C30" s="47" t="s">
        <v>45</v>
      </c>
      <c r="D30" s="49">
        <f>SUM(D29:D29)</f>
        <v>0</v>
      </c>
      <c r="E30" s="49">
        <f>SUM(E29:E29)</f>
        <v>0</v>
      </c>
      <c r="F30" s="49">
        <f>SUM(F29:F29)</f>
        <v>0</v>
      </c>
      <c r="G30" s="49">
        <f>SUM(G29:G29)</f>
        <v>0</v>
      </c>
      <c r="H30" s="49">
        <f>SUM(D30:G30)</f>
        <v>0</v>
      </c>
    </row>
    <row r="31" spans="1:8" x14ac:dyDescent="0.3">
      <c r="A31" s="46"/>
      <c r="B31" s="47"/>
      <c r="C31" s="48" t="s">
        <v>46</v>
      </c>
      <c r="D31" s="49"/>
      <c r="E31" s="49"/>
      <c r="F31" s="49"/>
      <c r="G31" s="49"/>
      <c r="H31" s="49"/>
    </row>
    <row r="32" spans="1:8" x14ac:dyDescent="0.3">
      <c r="A32" s="46"/>
      <c r="B32" s="44"/>
      <c r="C32" s="55"/>
      <c r="D32" s="49"/>
      <c r="E32" s="49"/>
      <c r="F32" s="49"/>
      <c r="G32" s="49"/>
      <c r="H32" s="49">
        <f>SUM(D32:G32)</f>
        <v>0</v>
      </c>
    </row>
    <row r="33" spans="1:8" x14ac:dyDescent="0.3">
      <c r="A33" s="44"/>
      <c r="B33" s="47"/>
      <c r="C33" s="48" t="s">
        <v>47</v>
      </c>
      <c r="D33" s="49">
        <f>SUM(D32:D32)</f>
        <v>0</v>
      </c>
      <c r="E33" s="49">
        <f>SUM(E32:E32)</f>
        <v>0</v>
      </c>
      <c r="F33" s="49">
        <f>SUM(F32:F32)</f>
        <v>0</v>
      </c>
      <c r="G33" s="49">
        <f>SUM(G32:G32)</f>
        <v>0</v>
      </c>
      <c r="H33" s="49">
        <f>SUM(D33:G33)</f>
        <v>0</v>
      </c>
    </row>
    <row r="34" spans="1:8" x14ac:dyDescent="0.3">
      <c r="A34" s="44"/>
      <c r="B34" s="47"/>
      <c r="C34" s="52" t="s">
        <v>48</v>
      </c>
      <c r="D34" s="49"/>
      <c r="E34" s="49"/>
      <c r="F34" s="49"/>
      <c r="G34" s="49"/>
      <c r="H34" s="49"/>
    </row>
    <row r="35" spans="1:8" s="41" customFormat="1" x14ac:dyDescent="0.3">
      <c r="A35" s="53"/>
      <c r="B35" s="53"/>
      <c r="C35" s="54"/>
      <c r="D35" s="49"/>
      <c r="E35" s="49"/>
      <c r="F35" s="49"/>
      <c r="G35" s="49"/>
      <c r="H35" s="49">
        <f>SUM(D35:G35)</f>
        <v>0</v>
      </c>
    </row>
    <row r="36" spans="1:8" x14ac:dyDescent="0.3">
      <c r="A36" s="44"/>
      <c r="B36" s="47"/>
      <c r="C36" s="47" t="s">
        <v>49</v>
      </c>
      <c r="D36" s="49">
        <f>SUM(D35:D35)</f>
        <v>0</v>
      </c>
      <c r="E36" s="49">
        <f>SUM(E35:E35)</f>
        <v>0</v>
      </c>
      <c r="F36" s="49">
        <f>SUM(F35:F35)</f>
        <v>0</v>
      </c>
      <c r="G36" s="49">
        <f>SUM(G35:G35)</f>
        <v>0</v>
      </c>
      <c r="H36" s="49">
        <f>SUM(D36:G36)</f>
        <v>0</v>
      </c>
    </row>
    <row r="37" spans="1:8" ht="31.5" customHeight="1" x14ac:dyDescent="0.3">
      <c r="A37" s="44"/>
      <c r="B37" s="47"/>
      <c r="C37" s="52" t="s">
        <v>50</v>
      </c>
      <c r="D37" s="49"/>
      <c r="E37" s="49"/>
      <c r="F37" s="49"/>
      <c r="G37" s="49"/>
      <c r="H37" s="49"/>
    </row>
    <row r="38" spans="1:8" s="41" customFormat="1" x14ac:dyDescent="0.3">
      <c r="A38" s="53"/>
      <c r="B38" s="53"/>
      <c r="C38" s="54"/>
      <c r="D38" s="49"/>
      <c r="E38" s="49"/>
      <c r="F38" s="49"/>
      <c r="G38" s="49"/>
      <c r="H38" s="49">
        <f>SUM(D38:G38)</f>
        <v>0</v>
      </c>
    </row>
    <row r="39" spans="1:8" x14ac:dyDescent="0.3">
      <c r="A39" s="44"/>
      <c r="B39" s="47"/>
      <c r="C39" s="47" t="s">
        <v>51</v>
      </c>
      <c r="D39" s="49">
        <f>SUM(D38:D38)</f>
        <v>0</v>
      </c>
      <c r="E39" s="49">
        <f>SUM(E38:E38)</f>
        <v>0</v>
      </c>
      <c r="F39" s="49">
        <f>SUM(F38:F38)</f>
        <v>0</v>
      </c>
      <c r="G39" s="49">
        <f>SUM(G38:G38)</f>
        <v>0</v>
      </c>
      <c r="H39" s="49">
        <f>SUM(D39:G39)</f>
        <v>0</v>
      </c>
    </row>
    <row r="40" spans="1:8" x14ac:dyDescent="0.3">
      <c r="A40" s="44"/>
      <c r="B40" s="47"/>
      <c r="C40" s="52" t="s">
        <v>52</v>
      </c>
      <c r="D40" s="49"/>
      <c r="E40" s="49"/>
      <c r="F40" s="49"/>
      <c r="G40" s="49"/>
      <c r="H40" s="49"/>
    </row>
    <row r="41" spans="1:8" s="41" customFormat="1" x14ac:dyDescent="0.3">
      <c r="A41" s="53">
        <v>3</v>
      </c>
      <c r="B41" s="53" t="s">
        <v>53</v>
      </c>
      <c r="C41" s="54" t="s">
        <v>54</v>
      </c>
      <c r="D41" s="49">
        <v>363.42331288344002</v>
      </c>
      <c r="E41" s="49">
        <v>0</v>
      </c>
      <c r="F41" s="49">
        <v>0</v>
      </c>
      <c r="G41" s="49">
        <v>0</v>
      </c>
      <c r="H41" s="49">
        <v>363.42331288344002</v>
      </c>
    </row>
    <row r="42" spans="1:8" x14ac:dyDescent="0.3">
      <c r="A42" s="44"/>
      <c r="B42" s="47"/>
      <c r="C42" s="47" t="s">
        <v>55</v>
      </c>
      <c r="D42" s="49">
        <v>363.42331288344002</v>
      </c>
      <c r="E42" s="49">
        <v>0</v>
      </c>
      <c r="F42" s="49">
        <v>0</v>
      </c>
      <c r="G42" s="49">
        <v>0</v>
      </c>
      <c r="H42" s="49">
        <v>363.42331288344002</v>
      </c>
    </row>
    <row r="43" spans="1:8" x14ac:dyDescent="0.3">
      <c r="A43" s="44"/>
      <c r="B43" s="47"/>
      <c r="C43" s="47" t="s">
        <v>56</v>
      </c>
      <c r="D43" s="49">
        <v>5312.2670822312002</v>
      </c>
      <c r="E43" s="49">
        <v>1142.5229493785</v>
      </c>
      <c r="F43" s="49">
        <v>0</v>
      </c>
      <c r="G43" s="49">
        <v>14.074468085106</v>
      </c>
      <c r="H43" s="49">
        <v>6468.8644996947996</v>
      </c>
    </row>
    <row r="44" spans="1:8" x14ac:dyDescent="0.3">
      <c r="A44" s="44"/>
      <c r="B44" s="47"/>
      <c r="C44" s="52" t="s">
        <v>57</v>
      </c>
      <c r="D44" s="49"/>
      <c r="E44" s="49"/>
      <c r="F44" s="49"/>
      <c r="G44" s="49"/>
      <c r="H44" s="49"/>
    </row>
    <row r="45" spans="1:8" ht="31.2" x14ac:dyDescent="0.3">
      <c r="A45" s="44">
        <v>4</v>
      </c>
      <c r="B45" s="44" t="s">
        <v>58</v>
      </c>
      <c r="C45" s="50" t="s">
        <v>59</v>
      </c>
      <c r="D45" s="49">
        <v>58.471972967360003</v>
      </c>
      <c r="E45" s="49">
        <v>24.1195185272</v>
      </c>
      <c r="F45" s="49">
        <v>0</v>
      </c>
      <c r="G45" s="49">
        <v>0</v>
      </c>
      <c r="H45" s="49">
        <v>82.591491494560003</v>
      </c>
    </row>
    <row r="46" spans="1:8" ht="31.2" x14ac:dyDescent="0.3">
      <c r="A46" s="44">
        <v>5</v>
      </c>
      <c r="B46" s="44" t="s">
        <v>58</v>
      </c>
      <c r="C46" s="50" t="s">
        <v>60</v>
      </c>
      <c r="D46" s="49">
        <v>59.467763270734999</v>
      </c>
      <c r="E46" s="49">
        <v>3.5548441658106</v>
      </c>
      <c r="F46" s="49">
        <v>0</v>
      </c>
      <c r="G46" s="49">
        <v>0</v>
      </c>
      <c r="H46" s="49">
        <v>63.022607436545997</v>
      </c>
    </row>
    <row r="47" spans="1:8" x14ac:dyDescent="0.3">
      <c r="A47" s="44"/>
      <c r="B47" s="47"/>
      <c r="C47" s="47" t="s">
        <v>61</v>
      </c>
      <c r="D47" s="49">
        <v>117.93973623809001</v>
      </c>
      <c r="E47" s="49">
        <v>27.674362693010998</v>
      </c>
      <c r="F47" s="49">
        <v>0</v>
      </c>
      <c r="G47" s="49">
        <v>0</v>
      </c>
      <c r="H47" s="49">
        <v>145.61409893110999</v>
      </c>
    </row>
    <row r="48" spans="1:8" x14ac:dyDescent="0.3">
      <c r="A48" s="44"/>
      <c r="B48" s="47"/>
      <c r="C48" s="47" t="s">
        <v>62</v>
      </c>
      <c r="D48" s="49">
        <v>5430.2068184692998</v>
      </c>
      <c r="E48" s="49">
        <v>1170.1973120714999</v>
      </c>
      <c r="F48" s="49">
        <v>0</v>
      </c>
      <c r="G48" s="49">
        <v>14.074468085106</v>
      </c>
      <c r="H48" s="49">
        <v>6614.4785986259003</v>
      </c>
    </row>
    <row r="49" spans="1:8" x14ac:dyDescent="0.3">
      <c r="A49" s="44"/>
      <c r="B49" s="47"/>
      <c r="C49" s="47" t="s">
        <v>63</v>
      </c>
      <c r="D49" s="49"/>
      <c r="E49" s="49"/>
      <c r="F49" s="49"/>
      <c r="G49" s="49"/>
      <c r="H49" s="49"/>
    </row>
    <row r="50" spans="1:8" x14ac:dyDescent="0.3">
      <c r="A50" s="44">
        <v>6</v>
      </c>
      <c r="B50" s="44" t="s">
        <v>64</v>
      </c>
      <c r="C50" s="56" t="s">
        <v>65</v>
      </c>
      <c r="D50" s="49">
        <v>0</v>
      </c>
      <c r="E50" s="49">
        <v>0</v>
      </c>
      <c r="F50" s="49">
        <v>0</v>
      </c>
      <c r="G50" s="49">
        <v>14.715806639144001</v>
      </c>
      <c r="H50" s="49">
        <v>14.715806639144001</v>
      </c>
    </row>
    <row r="51" spans="1:8" ht="31.2" x14ac:dyDescent="0.3">
      <c r="A51" s="44">
        <v>7</v>
      </c>
      <c r="B51" s="44" t="s">
        <v>66</v>
      </c>
      <c r="C51" s="56" t="s">
        <v>67</v>
      </c>
      <c r="D51" s="49">
        <v>141.72793783935001</v>
      </c>
      <c r="E51" s="49">
        <v>30.542149845067001</v>
      </c>
      <c r="F51" s="49">
        <v>0</v>
      </c>
      <c r="G51" s="49">
        <v>0</v>
      </c>
      <c r="H51" s="49">
        <v>172.27008768441999</v>
      </c>
    </row>
    <row r="52" spans="1:8" x14ac:dyDescent="0.3">
      <c r="A52" s="44">
        <v>8</v>
      </c>
      <c r="B52" s="44" t="s">
        <v>68</v>
      </c>
      <c r="C52" s="56" t="s">
        <v>69</v>
      </c>
      <c r="D52" s="49">
        <v>0</v>
      </c>
      <c r="E52" s="49">
        <v>0</v>
      </c>
      <c r="F52" s="49">
        <v>0</v>
      </c>
      <c r="G52" s="49">
        <v>113.28632182094</v>
      </c>
      <c r="H52" s="49">
        <v>113.28632182094</v>
      </c>
    </row>
    <row r="53" spans="1:8" x14ac:dyDescent="0.3">
      <c r="A53" s="44">
        <v>9</v>
      </c>
      <c r="B53" s="44"/>
      <c r="C53" s="56" t="s">
        <v>70</v>
      </c>
      <c r="D53" s="49">
        <v>0</v>
      </c>
      <c r="E53" s="49">
        <v>0</v>
      </c>
      <c r="F53" s="49">
        <v>0</v>
      </c>
      <c r="G53" s="49">
        <v>28.886583402764</v>
      </c>
      <c r="H53" s="49">
        <v>28.886583402764</v>
      </c>
    </row>
    <row r="54" spans="1:8" x14ac:dyDescent="0.3">
      <c r="A54" s="44">
        <v>10</v>
      </c>
      <c r="B54" s="44"/>
      <c r="C54" s="56" t="s">
        <v>71</v>
      </c>
      <c r="D54" s="49">
        <v>0</v>
      </c>
      <c r="E54" s="49">
        <v>0</v>
      </c>
      <c r="F54" s="49">
        <v>0</v>
      </c>
      <c r="G54" s="49">
        <v>18.686738589389002</v>
      </c>
      <c r="H54" s="49">
        <v>18.686738589389002</v>
      </c>
    </row>
    <row r="55" spans="1:8" x14ac:dyDescent="0.3">
      <c r="A55" s="44">
        <v>11</v>
      </c>
      <c r="B55" s="44" t="s">
        <v>72</v>
      </c>
      <c r="C55" s="56" t="s">
        <v>65</v>
      </c>
      <c r="D55" s="49">
        <v>0</v>
      </c>
      <c r="E55" s="49">
        <v>0</v>
      </c>
      <c r="F55" s="49">
        <v>0</v>
      </c>
      <c r="G55" s="49">
        <v>8.4765285622905004</v>
      </c>
      <c r="H55" s="49">
        <v>8.4765285622905004</v>
      </c>
    </row>
    <row r="56" spans="1:8" x14ac:dyDescent="0.3">
      <c r="A56" s="44"/>
      <c r="B56" s="47"/>
      <c r="C56" s="47" t="s">
        <v>73</v>
      </c>
      <c r="D56" s="49">
        <v>141.72793783935001</v>
      </c>
      <c r="E56" s="49">
        <v>30.542149845067001</v>
      </c>
      <c r="F56" s="49">
        <v>0</v>
      </c>
      <c r="G56" s="49">
        <v>184.05197901452999</v>
      </c>
      <c r="H56" s="49">
        <v>356.32206669894998</v>
      </c>
    </row>
    <row r="57" spans="1:8" x14ac:dyDescent="0.3">
      <c r="A57" s="44"/>
      <c r="B57" s="47"/>
      <c r="C57" s="47" t="s">
        <v>74</v>
      </c>
      <c r="D57" s="49">
        <v>5571.9347563086003</v>
      </c>
      <c r="E57" s="49">
        <v>1200.7394619166</v>
      </c>
      <c r="F57" s="49">
        <v>0</v>
      </c>
      <c r="G57" s="49">
        <v>198.12644709963999</v>
      </c>
      <c r="H57" s="49">
        <v>6970.8006653248003</v>
      </c>
    </row>
    <row r="58" spans="1:8" ht="31.5" customHeight="1" x14ac:dyDescent="0.3">
      <c r="A58" s="44"/>
      <c r="B58" s="47"/>
      <c r="C58" s="47" t="s">
        <v>75</v>
      </c>
      <c r="D58" s="49"/>
      <c r="E58" s="49"/>
      <c r="F58" s="49"/>
      <c r="G58" s="49"/>
      <c r="H58" s="49"/>
    </row>
    <row r="59" spans="1:8" x14ac:dyDescent="0.3">
      <c r="A59" s="44"/>
      <c r="B59" s="44"/>
      <c r="C59" s="56"/>
      <c r="D59" s="49"/>
      <c r="E59" s="49"/>
      <c r="F59" s="49"/>
      <c r="G59" s="49"/>
      <c r="H59" s="49">
        <f>SUM(D59:G59)</f>
        <v>0</v>
      </c>
    </row>
    <row r="60" spans="1:8" x14ac:dyDescent="0.3">
      <c r="A60" s="44"/>
      <c r="B60" s="47"/>
      <c r="C60" s="47" t="s">
        <v>76</v>
      </c>
      <c r="D60" s="49">
        <f>SUM(D59:D59)</f>
        <v>0</v>
      </c>
      <c r="E60" s="49">
        <f>SUM(E59:E59)</f>
        <v>0</v>
      </c>
      <c r="F60" s="49">
        <f>SUM(F59:F59)</f>
        <v>0</v>
      </c>
      <c r="G60" s="49">
        <f>SUM(G59:G59)</f>
        <v>0</v>
      </c>
      <c r="H60" s="49">
        <f>SUM(D60:G60)</f>
        <v>0</v>
      </c>
    </row>
    <row r="61" spans="1:8" x14ac:dyDescent="0.3">
      <c r="A61" s="44"/>
      <c r="B61" s="47"/>
      <c r="C61" s="47" t="s">
        <v>77</v>
      </c>
      <c r="D61" s="49">
        <v>5571.9347563086003</v>
      </c>
      <c r="E61" s="49">
        <v>1200.7394619166</v>
      </c>
      <c r="F61" s="49">
        <v>0</v>
      </c>
      <c r="G61" s="49">
        <v>198.12644709963999</v>
      </c>
      <c r="H61" s="49">
        <v>6970.8006653248003</v>
      </c>
    </row>
    <row r="62" spans="1:8" ht="157.5" customHeight="1" x14ac:dyDescent="0.3">
      <c r="A62" s="44"/>
      <c r="B62" s="47"/>
      <c r="C62" s="47" t="s">
        <v>78</v>
      </c>
      <c r="D62" s="49"/>
      <c r="E62" s="49"/>
      <c r="F62" s="49"/>
      <c r="G62" s="49"/>
      <c r="H62" s="49"/>
    </row>
    <row r="63" spans="1:8" x14ac:dyDescent="0.3">
      <c r="A63" s="44">
        <v>12</v>
      </c>
      <c r="B63" s="44" t="s">
        <v>79</v>
      </c>
      <c r="C63" s="56" t="s">
        <v>80</v>
      </c>
      <c r="D63" s="49">
        <v>0</v>
      </c>
      <c r="E63" s="49">
        <v>0</v>
      </c>
      <c r="F63" s="49">
        <v>0</v>
      </c>
      <c r="G63" s="49">
        <v>170.06100037505999</v>
      </c>
      <c r="H63" s="49">
        <v>170.06100037505999</v>
      </c>
    </row>
    <row r="64" spans="1:8" x14ac:dyDescent="0.3">
      <c r="A64" s="44">
        <v>13</v>
      </c>
      <c r="B64" s="44" t="s">
        <v>81</v>
      </c>
      <c r="C64" s="56" t="s">
        <v>80</v>
      </c>
      <c r="D64" s="49">
        <v>0</v>
      </c>
      <c r="E64" s="49">
        <v>0</v>
      </c>
      <c r="F64" s="49">
        <v>0</v>
      </c>
      <c r="G64" s="49">
        <v>160.68488535584001</v>
      </c>
      <c r="H64" s="49">
        <v>160.68488535584001</v>
      </c>
    </row>
    <row r="65" spans="1:8" x14ac:dyDescent="0.3">
      <c r="A65" s="44"/>
      <c r="B65" s="47"/>
      <c r="C65" s="47" t="s">
        <v>82</v>
      </c>
      <c r="D65" s="49">
        <v>0</v>
      </c>
      <c r="E65" s="49">
        <v>0</v>
      </c>
      <c r="F65" s="49">
        <v>0</v>
      </c>
      <c r="G65" s="49">
        <v>330.7458857309</v>
      </c>
      <c r="H65" s="49">
        <v>330.7458857309</v>
      </c>
    </row>
    <row r="66" spans="1:8" x14ac:dyDescent="0.3">
      <c r="A66" s="44"/>
      <c r="B66" s="47"/>
      <c r="C66" s="47" t="s">
        <v>83</v>
      </c>
      <c r="D66" s="49">
        <v>5571.9347563086003</v>
      </c>
      <c r="E66" s="49">
        <v>1200.7394619166</v>
      </c>
      <c r="F66" s="49">
        <v>0</v>
      </c>
      <c r="G66" s="49">
        <v>528.87233283054002</v>
      </c>
      <c r="H66" s="49">
        <v>7301.5465510556996</v>
      </c>
    </row>
    <row r="67" spans="1:8" x14ac:dyDescent="0.3">
      <c r="A67" s="44"/>
      <c r="B67" s="47"/>
      <c r="C67" s="47" t="s">
        <v>84</v>
      </c>
      <c r="D67" s="49"/>
      <c r="E67" s="49"/>
      <c r="F67" s="49"/>
      <c r="G67" s="49"/>
      <c r="H67" s="49"/>
    </row>
    <row r="68" spans="1:8" ht="47.25" customHeight="1" x14ac:dyDescent="0.3">
      <c r="A68" s="44">
        <v>14</v>
      </c>
      <c r="B68" s="44" t="s">
        <v>85</v>
      </c>
      <c r="C68" s="56" t="s">
        <v>86</v>
      </c>
      <c r="D68" s="49">
        <f>D66*3%</f>
        <v>167.158042689258</v>
      </c>
      <c r="E68" s="49">
        <f>E66*3%</f>
        <v>36.022183857498</v>
      </c>
      <c r="F68" s="49">
        <f>F66*3%</f>
        <v>0</v>
      </c>
      <c r="G68" s="49">
        <f>G66*3%</f>
        <v>15.866169984916199</v>
      </c>
      <c r="H68" s="49">
        <f>SUM(D68:G68)</f>
        <v>219.0463965316722</v>
      </c>
    </row>
    <row r="69" spans="1:8" x14ac:dyDescent="0.3">
      <c r="A69" s="44"/>
      <c r="B69" s="47"/>
      <c r="C69" s="47" t="s">
        <v>87</v>
      </c>
      <c r="D69" s="49">
        <f>D68</f>
        <v>167.158042689258</v>
      </c>
      <c r="E69" s="49">
        <f>E68</f>
        <v>36.022183857498</v>
      </c>
      <c r="F69" s="49">
        <f>F68</f>
        <v>0</v>
      </c>
      <c r="G69" s="49">
        <f>G68</f>
        <v>15.866169984916199</v>
      </c>
      <c r="H69" s="49">
        <f>SUM(D69:G69)</f>
        <v>219.0463965316722</v>
      </c>
    </row>
    <row r="70" spans="1:8" x14ac:dyDescent="0.3">
      <c r="A70" s="44"/>
      <c r="B70" s="47"/>
      <c r="C70" s="47" t="s">
        <v>88</v>
      </c>
      <c r="D70" s="49">
        <f>D69+D66</f>
        <v>5739.0927989978582</v>
      </c>
      <c r="E70" s="49">
        <f>E69+E66</f>
        <v>1236.761645774098</v>
      </c>
      <c r="F70" s="49">
        <f>F69+F66</f>
        <v>0</v>
      </c>
      <c r="G70" s="49">
        <f>G69+G66</f>
        <v>544.73850281545617</v>
      </c>
      <c r="H70" s="49">
        <f>SUM(D70:G70)</f>
        <v>7520.5929475874118</v>
      </c>
    </row>
    <row r="71" spans="1:8" x14ac:dyDescent="0.3">
      <c r="A71" s="44"/>
      <c r="B71" s="47"/>
      <c r="C71" s="47" t="s">
        <v>89</v>
      </c>
      <c r="D71" s="49"/>
      <c r="E71" s="49"/>
      <c r="F71" s="49"/>
      <c r="G71" s="49"/>
      <c r="H71" s="49"/>
    </row>
    <row r="72" spans="1:8" x14ac:dyDescent="0.3">
      <c r="A72" s="44">
        <v>15</v>
      </c>
      <c r="B72" s="44" t="s">
        <v>90</v>
      </c>
      <c r="C72" s="56" t="s">
        <v>91</v>
      </c>
      <c r="D72" s="49">
        <f>D70*20%</f>
        <v>1147.8185597995716</v>
      </c>
      <c r="E72" s="49">
        <f>E70*20%</f>
        <v>247.35232915481961</v>
      </c>
      <c r="F72" s="49">
        <f>F70*20%</f>
        <v>0</v>
      </c>
      <c r="G72" s="49">
        <f>G70*20%</f>
        <v>108.94770056309125</v>
      </c>
      <c r="H72" s="49">
        <f>SUM(D72:G72)</f>
        <v>1504.1185895174826</v>
      </c>
    </row>
    <row r="73" spans="1:8" x14ac:dyDescent="0.3">
      <c r="A73" s="44"/>
      <c r="B73" s="47"/>
      <c r="C73" s="47" t="s">
        <v>92</v>
      </c>
      <c r="D73" s="49">
        <f>D72</f>
        <v>1147.8185597995716</v>
      </c>
      <c r="E73" s="49">
        <f>E72</f>
        <v>247.35232915481961</v>
      </c>
      <c r="F73" s="49">
        <f>F72</f>
        <v>0</v>
      </c>
      <c r="G73" s="49">
        <f>G72</f>
        <v>108.94770056309125</v>
      </c>
      <c r="H73" s="49">
        <f>SUM(D73:G73)</f>
        <v>1504.1185895174826</v>
      </c>
    </row>
    <row r="74" spans="1:8" x14ac:dyDescent="0.3">
      <c r="A74" s="44"/>
      <c r="B74" s="47"/>
      <c r="C74" s="47" t="s">
        <v>93</v>
      </c>
      <c r="D74" s="49">
        <f>D73+D70</f>
        <v>6886.9113587974298</v>
      </c>
      <c r="E74" s="49">
        <f>E73+E70</f>
        <v>1484.1139749289177</v>
      </c>
      <c r="F74" s="49">
        <f>F73+F70</f>
        <v>0</v>
      </c>
      <c r="G74" s="49">
        <f>G73+G70</f>
        <v>653.68620337854736</v>
      </c>
      <c r="H74" s="49">
        <f>SUM(D74:G74)</f>
        <v>9024.7115371048949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38" customWidth="1"/>
    <col min="2" max="2" width="51.5546875" style="38" customWidth="1"/>
    <col min="3" max="3" width="66.6640625" style="38" customWidth="1"/>
    <col min="4" max="4" width="30.88671875" style="38" customWidth="1"/>
    <col min="5" max="5" width="19.33203125" style="38" customWidth="1"/>
    <col min="6" max="6" width="21" style="38" customWidth="1"/>
    <col min="7" max="7" width="16.6640625" style="38" customWidth="1"/>
    <col min="8" max="8" width="20.109375" style="38" customWidth="1"/>
    <col min="9" max="9" width="15" style="38" customWidth="1" outlineLevel="7"/>
    <col min="10" max="10" width="13.109375" style="57" customWidth="1" outlineLevel="7"/>
    <col min="11" max="11" width="8.88671875" style="38"/>
    <col min="12" max="12" width="9.33203125" style="38" customWidth="1"/>
    <col min="13" max="13" width="17.33203125" style="38" customWidth="1"/>
    <col min="14" max="14" width="8.88671875" style="38"/>
  </cols>
  <sheetData>
    <row r="1" spans="1:14" x14ac:dyDescent="0.3">
      <c r="A1" s="58"/>
      <c r="B1" s="1"/>
      <c r="C1" s="1"/>
      <c r="D1" s="1"/>
      <c r="E1" s="1"/>
      <c r="F1" s="1"/>
      <c r="G1" s="1"/>
      <c r="H1" s="1" t="s">
        <v>94</v>
      </c>
    </row>
    <row r="2" spans="1:14" ht="45.75" customHeight="1" x14ac:dyDescent="0.3">
      <c r="A2" s="2"/>
      <c r="B2" s="2" t="s">
        <v>95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3"/>
      <c r="B3" s="3"/>
      <c r="C3" s="3"/>
      <c r="E3" s="3"/>
      <c r="F3" s="3"/>
      <c r="G3" s="3"/>
      <c r="H3" s="3"/>
    </row>
    <row r="4" spans="1:14" x14ac:dyDescent="0.3">
      <c r="A4" s="2"/>
      <c r="B4" s="2"/>
      <c r="C4" s="2"/>
      <c r="D4" s="2"/>
      <c r="E4" s="2"/>
      <c r="F4" s="2"/>
      <c r="G4" s="2"/>
      <c r="H4" s="2"/>
    </row>
    <row r="5" spans="1:14" x14ac:dyDescent="0.3">
      <c r="A5" s="5"/>
      <c r="B5" s="5"/>
      <c r="C5" s="5"/>
      <c r="D5" s="1" t="s">
        <v>96</v>
      </c>
      <c r="E5" s="59"/>
      <c r="F5" s="5"/>
      <c r="G5" s="5"/>
      <c r="H5" s="5"/>
    </row>
    <row r="6" spans="1:14" x14ac:dyDescent="0.3">
      <c r="A6" s="2"/>
      <c r="B6" s="2"/>
      <c r="C6" s="2"/>
      <c r="D6" s="2"/>
      <c r="E6" s="2"/>
      <c r="F6" s="2"/>
      <c r="G6" s="2"/>
      <c r="H6" s="2"/>
    </row>
    <row r="7" spans="1:14" ht="31.2" x14ac:dyDescent="0.3">
      <c r="A7" s="2"/>
      <c r="B7" s="2" t="s">
        <v>97</v>
      </c>
      <c r="C7" s="60" t="s">
        <v>98</v>
      </c>
      <c r="D7" s="2"/>
      <c r="E7" s="2"/>
      <c r="F7" s="2"/>
      <c r="G7" s="2"/>
      <c r="H7" s="2"/>
    </row>
    <row r="8" spans="1:14" x14ac:dyDescent="0.3">
      <c r="A8" s="2"/>
      <c r="B8" s="2"/>
      <c r="C8" s="2"/>
      <c r="D8" s="2"/>
      <c r="E8" s="2"/>
      <c r="F8" s="2"/>
      <c r="G8" s="2"/>
      <c r="H8" s="2"/>
    </row>
    <row r="9" spans="1:14" x14ac:dyDescent="0.3">
      <c r="A9" s="2" t="s">
        <v>27</v>
      </c>
      <c r="B9" s="2"/>
      <c r="C9" s="2"/>
      <c r="D9" s="2"/>
      <c r="E9" s="2"/>
      <c r="F9" s="2"/>
      <c r="G9" s="2"/>
      <c r="H9" s="43"/>
      <c r="J9" s="38"/>
    </row>
    <row r="10" spans="1:14" ht="23.25" customHeight="1" x14ac:dyDescent="0.3">
      <c r="A10" s="89" t="s">
        <v>4</v>
      </c>
      <c r="B10" s="89" t="s">
        <v>28</v>
      </c>
      <c r="C10" s="89" t="s">
        <v>99</v>
      </c>
      <c r="D10" s="90" t="s">
        <v>30</v>
      </c>
      <c r="E10" s="91"/>
      <c r="F10" s="91"/>
      <c r="G10" s="91"/>
      <c r="H10" s="92"/>
      <c r="J10" s="38"/>
    </row>
    <row r="11" spans="1:14" ht="59.25" customHeight="1" x14ac:dyDescent="0.3">
      <c r="A11" s="89"/>
      <c r="B11" s="89"/>
      <c r="C11" s="89"/>
      <c r="D11" s="44" t="s">
        <v>31</v>
      </c>
      <c r="E11" s="44" t="s">
        <v>32</v>
      </c>
      <c r="F11" s="44" t="s">
        <v>33</v>
      </c>
      <c r="G11" s="44" t="s">
        <v>34</v>
      </c>
      <c r="H11" s="44" t="s">
        <v>35</v>
      </c>
      <c r="J11" s="38"/>
    </row>
    <row r="12" spans="1:14" x14ac:dyDescent="0.3">
      <c r="A12" s="44">
        <v>1</v>
      </c>
      <c r="B12" s="44">
        <v>2</v>
      </c>
      <c r="C12" s="45">
        <v>3</v>
      </c>
      <c r="D12" s="44">
        <v>4</v>
      </c>
      <c r="E12" s="44">
        <v>5</v>
      </c>
      <c r="F12" s="44">
        <v>6</v>
      </c>
      <c r="G12" s="44">
        <v>7</v>
      </c>
      <c r="H12" s="44">
        <v>8</v>
      </c>
      <c r="J12" s="38"/>
    </row>
    <row r="13" spans="1:14" ht="86.25" customHeight="1" x14ac:dyDescent="0.3">
      <c r="A13" s="44">
        <v>1</v>
      </c>
      <c r="B13" s="61" t="s">
        <v>100</v>
      </c>
      <c r="C13" s="62" t="s">
        <v>101</v>
      </c>
      <c r="D13" s="63">
        <v>2338.8789186944</v>
      </c>
      <c r="E13" s="63">
        <v>964.78074108798</v>
      </c>
      <c r="F13" s="63">
        <v>0</v>
      </c>
      <c r="G13" s="63">
        <v>14.092915352831</v>
      </c>
      <c r="H13" s="63">
        <v>3317.7525751352</v>
      </c>
      <c r="J13" s="38"/>
    </row>
    <row r="14" spans="1:14" x14ac:dyDescent="0.3">
      <c r="A14" s="44"/>
      <c r="B14" s="47"/>
      <c r="C14" s="47" t="s">
        <v>102</v>
      </c>
      <c r="D14" s="63">
        <v>2338.8789186944</v>
      </c>
      <c r="E14" s="63">
        <v>964.78074108798</v>
      </c>
      <c r="F14" s="63">
        <v>0</v>
      </c>
      <c r="G14" s="63">
        <v>14.092915352831</v>
      </c>
      <c r="H14" s="63">
        <v>3317.7525751352</v>
      </c>
      <c r="I14" s="64"/>
    </row>
    <row r="15" spans="1:14" x14ac:dyDescent="0.3">
      <c r="L15" s="57"/>
      <c r="M15" s="57"/>
      <c r="N15" s="57"/>
    </row>
    <row r="16" spans="1:14" x14ac:dyDescent="0.3">
      <c r="L16" s="57"/>
      <c r="M16" s="57"/>
      <c r="N16" s="57"/>
    </row>
    <row r="17" spans="11:14" x14ac:dyDescent="0.3">
      <c r="L17" s="57"/>
      <c r="M17" s="57"/>
      <c r="N17" s="57"/>
    </row>
    <row r="18" spans="11:14" x14ac:dyDescent="0.3">
      <c r="L18" s="57"/>
      <c r="M18" s="57"/>
      <c r="N18" s="57"/>
    </row>
    <row r="19" spans="11:14" x14ac:dyDescent="0.3">
      <c r="K19" s="57"/>
      <c r="L19" s="57"/>
      <c r="M19" s="57"/>
      <c r="N19" s="57"/>
    </row>
    <row r="20" spans="11:14" x14ac:dyDescent="0.3">
      <c r="K20" s="57"/>
      <c r="N20" s="57"/>
    </row>
    <row r="21" spans="11:14" x14ac:dyDescent="0.3">
      <c r="K21" s="57"/>
    </row>
    <row r="22" spans="11:14" x14ac:dyDescent="0.3">
      <c r="K22" s="57"/>
    </row>
    <row r="23" spans="11:14" x14ac:dyDescent="0.3">
      <c r="K23" s="57"/>
    </row>
    <row r="24" spans="11:14" x14ac:dyDescent="0.3">
      <c r="L24" s="57"/>
    </row>
    <row r="25" spans="11:14" x14ac:dyDescent="0.3">
      <c r="L25" s="57"/>
    </row>
    <row r="26" spans="11:14" x14ac:dyDescent="0.3">
      <c r="L26" s="57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38" customWidth="1"/>
    <col min="2" max="2" width="51.5546875" style="38" customWidth="1"/>
    <col min="3" max="3" width="66.6640625" style="38" customWidth="1"/>
    <col min="4" max="4" width="30.88671875" style="38" customWidth="1"/>
    <col min="5" max="5" width="19.33203125" style="38" customWidth="1"/>
    <col min="6" max="6" width="21" style="38" customWidth="1"/>
    <col min="7" max="7" width="16.6640625" style="38" customWidth="1"/>
    <col min="8" max="8" width="20.109375" style="38" customWidth="1"/>
    <col min="9" max="9" width="15" style="38" customWidth="1" outlineLevel="7"/>
    <col min="10" max="10" width="13.109375" style="57" customWidth="1" outlineLevel="7"/>
    <col min="11" max="11" width="8.88671875" style="38"/>
    <col min="12" max="12" width="9.33203125" style="38" customWidth="1"/>
    <col min="13" max="13" width="17.33203125" style="38" customWidth="1"/>
    <col min="14" max="14" width="8.88671875" style="38"/>
  </cols>
  <sheetData>
    <row r="1" spans="1:14" x14ac:dyDescent="0.3">
      <c r="A1" s="58"/>
      <c r="B1" s="1"/>
      <c r="C1" s="1"/>
      <c r="D1" s="1"/>
      <c r="E1" s="1"/>
      <c r="F1" s="1"/>
      <c r="G1" s="1"/>
      <c r="H1" s="1" t="s">
        <v>94</v>
      </c>
    </row>
    <row r="2" spans="1:14" ht="45.75" customHeight="1" x14ac:dyDescent="0.3">
      <c r="A2" s="2"/>
      <c r="B2" s="2" t="s">
        <v>95</v>
      </c>
      <c r="C2" s="85" t="s">
        <v>161</v>
      </c>
      <c r="D2" s="85"/>
      <c r="E2" s="85"/>
      <c r="F2" s="85"/>
      <c r="G2" s="85"/>
      <c r="H2" s="85"/>
    </row>
    <row r="3" spans="1:14" x14ac:dyDescent="0.3">
      <c r="A3" s="3"/>
      <c r="B3" s="3"/>
      <c r="C3" s="3"/>
      <c r="E3" s="3"/>
      <c r="F3" s="3"/>
      <c r="G3" s="3"/>
      <c r="H3" s="3"/>
    </row>
    <row r="4" spans="1:14" x14ac:dyDescent="0.3">
      <c r="A4" s="2"/>
      <c r="B4" s="2"/>
      <c r="C4" s="2"/>
      <c r="D4" s="2"/>
      <c r="E4" s="2"/>
      <c r="F4" s="2"/>
      <c r="G4" s="2"/>
      <c r="H4" s="2"/>
    </row>
    <row r="5" spans="1:14" x14ac:dyDescent="0.3">
      <c r="A5" s="5"/>
      <c r="B5" s="5"/>
      <c r="C5" s="5"/>
      <c r="D5" s="1" t="s">
        <v>103</v>
      </c>
      <c r="E5" s="59"/>
      <c r="F5" s="5"/>
      <c r="G5" s="5"/>
      <c r="H5" s="5"/>
    </row>
    <row r="6" spans="1:14" x14ac:dyDescent="0.3">
      <c r="A6" s="2"/>
      <c r="B6" s="2"/>
      <c r="C6" s="2"/>
      <c r="D6" s="2"/>
      <c r="E6" s="2"/>
      <c r="F6" s="2"/>
      <c r="G6" s="2"/>
      <c r="H6" s="2"/>
    </row>
    <row r="7" spans="1:14" x14ac:dyDescent="0.3">
      <c r="A7" s="2"/>
      <c r="B7" s="2" t="s">
        <v>97</v>
      </c>
      <c r="C7" s="60" t="s">
        <v>65</v>
      </c>
      <c r="D7" s="2"/>
      <c r="E7" s="2"/>
      <c r="F7" s="2"/>
      <c r="G7" s="2"/>
      <c r="H7" s="2"/>
    </row>
    <row r="8" spans="1:14" x14ac:dyDescent="0.3">
      <c r="A8" s="2"/>
      <c r="B8" s="2"/>
      <c r="C8" s="2"/>
      <c r="D8" s="2"/>
      <c r="E8" s="2"/>
      <c r="F8" s="2"/>
      <c r="G8" s="2"/>
      <c r="H8" s="2"/>
    </row>
    <row r="9" spans="1:14" x14ac:dyDescent="0.3">
      <c r="A9" s="2" t="s">
        <v>27</v>
      </c>
      <c r="B9" s="2"/>
      <c r="C9" s="2"/>
      <c r="D9" s="2"/>
      <c r="E9" s="2"/>
      <c r="F9" s="2"/>
      <c r="G9" s="2"/>
      <c r="H9" s="43"/>
      <c r="J9" s="38"/>
    </row>
    <row r="10" spans="1:14" ht="23.25" customHeight="1" x14ac:dyDescent="0.3">
      <c r="A10" s="89" t="s">
        <v>4</v>
      </c>
      <c r="B10" s="89" t="s">
        <v>28</v>
      </c>
      <c r="C10" s="89" t="s">
        <v>99</v>
      </c>
      <c r="D10" s="90" t="s">
        <v>30</v>
      </c>
      <c r="E10" s="91"/>
      <c r="F10" s="91"/>
      <c r="G10" s="91"/>
      <c r="H10" s="92"/>
      <c r="J10" s="38"/>
    </row>
    <row r="11" spans="1:14" ht="59.25" customHeight="1" x14ac:dyDescent="0.3">
      <c r="A11" s="89"/>
      <c r="B11" s="89"/>
      <c r="C11" s="89"/>
      <c r="D11" s="44" t="s">
        <v>31</v>
      </c>
      <c r="E11" s="44" t="s">
        <v>32</v>
      </c>
      <c r="F11" s="44" t="s">
        <v>33</v>
      </c>
      <c r="G11" s="44" t="s">
        <v>34</v>
      </c>
      <c r="H11" s="44" t="s">
        <v>35</v>
      </c>
      <c r="J11" s="38"/>
    </row>
    <row r="12" spans="1:14" x14ac:dyDescent="0.3">
      <c r="A12" s="44">
        <v>1</v>
      </c>
      <c r="B12" s="44">
        <v>2</v>
      </c>
      <c r="C12" s="45">
        <v>3</v>
      </c>
      <c r="D12" s="44">
        <v>4</v>
      </c>
      <c r="E12" s="44">
        <v>5</v>
      </c>
      <c r="F12" s="44">
        <v>6</v>
      </c>
      <c r="G12" s="44">
        <v>7</v>
      </c>
      <c r="H12" s="44">
        <v>8</v>
      </c>
      <c r="J12" s="38"/>
    </row>
    <row r="13" spans="1:14" ht="86.25" customHeight="1" x14ac:dyDescent="0.3">
      <c r="A13" s="44">
        <v>1</v>
      </c>
      <c r="B13" s="61" t="s">
        <v>104</v>
      </c>
      <c r="C13" s="62" t="s">
        <v>105</v>
      </c>
      <c r="D13" s="63">
        <v>0</v>
      </c>
      <c r="E13" s="63">
        <v>0</v>
      </c>
      <c r="F13" s="63">
        <v>0</v>
      </c>
      <c r="G13" s="63">
        <v>14.092915352831</v>
      </c>
      <c r="H13" s="63">
        <v>14.092915352831</v>
      </c>
      <c r="J13" s="38"/>
    </row>
    <row r="14" spans="1:14" x14ac:dyDescent="0.3">
      <c r="A14" s="44"/>
      <c r="B14" s="47"/>
      <c r="C14" s="47" t="s">
        <v>102</v>
      </c>
      <c r="D14" s="63">
        <v>0</v>
      </c>
      <c r="E14" s="63">
        <v>0</v>
      </c>
      <c r="F14" s="63">
        <v>0</v>
      </c>
      <c r="G14" s="63">
        <v>14.092915352831</v>
      </c>
      <c r="H14" s="63">
        <v>14.092915352831</v>
      </c>
      <c r="I14" s="64"/>
    </row>
    <row r="15" spans="1:14" x14ac:dyDescent="0.3">
      <c r="L15" s="57"/>
      <c r="M15" s="57"/>
      <c r="N15" s="57"/>
    </row>
    <row r="16" spans="1:14" x14ac:dyDescent="0.3">
      <c r="L16" s="57"/>
      <c r="M16" s="57"/>
      <c r="N16" s="57"/>
    </row>
    <row r="17" spans="11:14" x14ac:dyDescent="0.3">
      <c r="L17" s="57"/>
      <c r="M17" s="57"/>
      <c r="N17" s="57"/>
    </row>
    <row r="18" spans="11:14" x14ac:dyDescent="0.3">
      <c r="L18" s="57"/>
      <c r="M18" s="57"/>
      <c r="N18" s="57"/>
    </row>
    <row r="19" spans="11:14" x14ac:dyDescent="0.3">
      <c r="K19" s="57"/>
      <c r="L19" s="57"/>
      <c r="M19" s="57"/>
      <c r="N19" s="57"/>
    </row>
    <row r="20" spans="11:14" x14ac:dyDescent="0.3">
      <c r="K20" s="57"/>
      <c r="N20" s="57"/>
    </row>
    <row r="21" spans="11:14" x14ac:dyDescent="0.3">
      <c r="K21" s="57"/>
    </row>
    <row r="22" spans="11:14" x14ac:dyDescent="0.3">
      <c r="K22" s="57"/>
    </row>
    <row r="23" spans="11:14" x14ac:dyDescent="0.3">
      <c r="K23" s="57"/>
    </row>
    <row r="24" spans="11:14" x14ac:dyDescent="0.3">
      <c r="L24" s="57"/>
    </row>
    <row r="25" spans="11:14" x14ac:dyDescent="0.3">
      <c r="L25" s="57"/>
    </row>
    <row r="26" spans="11:14" x14ac:dyDescent="0.3">
      <c r="L26" s="57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38" customWidth="1"/>
    <col min="2" max="2" width="51.5546875" style="38" customWidth="1"/>
    <col min="3" max="3" width="66.6640625" style="38" customWidth="1"/>
    <col min="4" max="4" width="30.88671875" style="38" customWidth="1"/>
    <col min="5" max="5" width="19.33203125" style="38" customWidth="1"/>
    <col min="6" max="6" width="21" style="38" customWidth="1"/>
    <col min="7" max="7" width="16.6640625" style="38" customWidth="1"/>
    <col min="8" max="8" width="20.109375" style="38" customWidth="1"/>
    <col min="9" max="9" width="15" style="38" customWidth="1" outlineLevel="7"/>
    <col min="10" max="10" width="13.109375" style="57" customWidth="1" outlineLevel="7"/>
    <col min="11" max="11" width="8.88671875" style="38"/>
    <col min="12" max="12" width="9.33203125" style="38" customWidth="1"/>
    <col min="13" max="13" width="17.33203125" style="38" customWidth="1"/>
    <col min="14" max="14" width="8.88671875" style="38"/>
  </cols>
  <sheetData>
    <row r="1" spans="1:14" x14ac:dyDescent="0.3">
      <c r="A1" s="58"/>
      <c r="B1" s="1"/>
      <c r="C1" s="1"/>
      <c r="D1" s="1"/>
      <c r="E1" s="1"/>
      <c r="F1" s="1"/>
      <c r="G1" s="1"/>
      <c r="H1" s="1" t="s">
        <v>94</v>
      </c>
    </row>
    <row r="2" spans="1:14" ht="45.75" customHeight="1" x14ac:dyDescent="0.3">
      <c r="A2" s="2"/>
      <c r="B2" s="2" t="s">
        <v>95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3"/>
      <c r="B3" s="3"/>
      <c r="C3" s="3"/>
      <c r="E3" s="3"/>
      <c r="F3" s="3"/>
      <c r="G3" s="3"/>
      <c r="H3" s="3"/>
    </row>
    <row r="4" spans="1:14" x14ac:dyDescent="0.3">
      <c r="A4" s="2"/>
      <c r="B4" s="2"/>
      <c r="C4" s="2"/>
      <c r="D4" s="2"/>
      <c r="E4" s="2"/>
      <c r="F4" s="2"/>
      <c r="G4" s="2"/>
      <c r="H4" s="2"/>
    </row>
    <row r="5" spans="1:14" x14ac:dyDescent="0.3">
      <c r="A5" s="5"/>
      <c r="B5" s="5"/>
      <c r="C5" s="5"/>
      <c r="D5" s="1" t="s">
        <v>106</v>
      </c>
      <c r="E5" s="59"/>
      <c r="F5" s="5"/>
      <c r="G5" s="5"/>
      <c r="H5" s="5"/>
    </row>
    <row r="6" spans="1:14" x14ac:dyDescent="0.3">
      <c r="A6" s="2"/>
      <c r="B6" s="2"/>
      <c r="C6" s="2"/>
      <c r="D6" s="2"/>
      <c r="E6" s="2"/>
      <c r="F6" s="2"/>
      <c r="G6" s="2"/>
      <c r="H6" s="2"/>
    </row>
    <row r="7" spans="1:14" x14ac:dyDescent="0.3">
      <c r="A7" s="2"/>
      <c r="B7" s="2" t="s">
        <v>97</v>
      </c>
      <c r="C7" s="60" t="s">
        <v>80</v>
      </c>
      <c r="D7" s="2"/>
      <c r="E7" s="2"/>
      <c r="F7" s="2"/>
      <c r="G7" s="2"/>
      <c r="H7" s="2"/>
    </row>
    <row r="8" spans="1:14" x14ac:dyDescent="0.3">
      <c r="A8" s="2"/>
      <c r="B8" s="2"/>
      <c r="C8" s="2"/>
      <c r="D8" s="2"/>
      <c r="E8" s="2"/>
      <c r="F8" s="2"/>
      <c r="G8" s="2"/>
      <c r="H8" s="2"/>
    </row>
    <row r="9" spans="1:14" x14ac:dyDescent="0.3">
      <c r="A9" s="2" t="s">
        <v>27</v>
      </c>
      <c r="B9" s="2"/>
      <c r="C9" s="2"/>
      <c r="D9" s="2"/>
      <c r="E9" s="2"/>
      <c r="F9" s="2"/>
      <c r="G9" s="2"/>
      <c r="H9" s="43"/>
      <c r="J9" s="38"/>
    </row>
    <row r="10" spans="1:14" ht="23.25" customHeight="1" x14ac:dyDescent="0.3">
      <c r="A10" s="89" t="s">
        <v>4</v>
      </c>
      <c r="B10" s="89" t="s">
        <v>28</v>
      </c>
      <c r="C10" s="89" t="s">
        <v>99</v>
      </c>
      <c r="D10" s="90" t="s">
        <v>30</v>
      </c>
      <c r="E10" s="91"/>
      <c r="F10" s="91"/>
      <c r="G10" s="91"/>
      <c r="H10" s="92"/>
      <c r="J10" s="38"/>
    </row>
    <row r="11" spans="1:14" ht="59.25" customHeight="1" x14ac:dyDescent="0.3">
      <c r="A11" s="89"/>
      <c r="B11" s="89"/>
      <c r="C11" s="89"/>
      <c r="D11" s="44" t="s">
        <v>31</v>
      </c>
      <c r="E11" s="44" t="s">
        <v>32</v>
      </c>
      <c r="F11" s="44" t="s">
        <v>33</v>
      </c>
      <c r="G11" s="44" t="s">
        <v>34</v>
      </c>
      <c r="H11" s="44" t="s">
        <v>35</v>
      </c>
      <c r="J11" s="38"/>
    </row>
    <row r="12" spans="1:14" x14ac:dyDescent="0.3">
      <c r="A12" s="44">
        <v>1</v>
      </c>
      <c r="B12" s="44">
        <v>2</v>
      </c>
      <c r="C12" s="45">
        <v>3</v>
      </c>
      <c r="D12" s="44">
        <v>4</v>
      </c>
      <c r="E12" s="44">
        <v>5</v>
      </c>
      <c r="F12" s="44">
        <v>6</v>
      </c>
      <c r="G12" s="44">
        <v>7</v>
      </c>
      <c r="H12" s="44">
        <v>8</v>
      </c>
      <c r="J12" s="38"/>
    </row>
    <row r="13" spans="1:14" ht="86.25" customHeight="1" x14ac:dyDescent="0.3">
      <c r="A13" s="44">
        <v>1</v>
      </c>
      <c r="B13" s="61" t="s">
        <v>107</v>
      </c>
      <c r="C13" s="62" t="s">
        <v>80</v>
      </c>
      <c r="D13" s="63">
        <v>0</v>
      </c>
      <c r="E13" s="63">
        <v>0</v>
      </c>
      <c r="F13" s="63">
        <v>0</v>
      </c>
      <c r="G13" s="63">
        <v>170.06100037505999</v>
      </c>
      <c r="H13" s="63">
        <v>170.06100037505999</v>
      </c>
      <c r="J13" s="38"/>
    </row>
    <row r="14" spans="1:14" x14ac:dyDescent="0.3">
      <c r="A14" s="44"/>
      <c r="B14" s="47"/>
      <c r="C14" s="47" t="s">
        <v>102</v>
      </c>
      <c r="D14" s="63">
        <v>0</v>
      </c>
      <c r="E14" s="63">
        <v>0</v>
      </c>
      <c r="F14" s="63">
        <v>0</v>
      </c>
      <c r="G14" s="63">
        <v>170.06100037505999</v>
      </c>
      <c r="H14" s="63">
        <v>170.06100037505999</v>
      </c>
      <c r="I14" s="64"/>
    </row>
    <row r="15" spans="1:14" x14ac:dyDescent="0.3">
      <c r="L15" s="57"/>
      <c r="M15" s="57"/>
      <c r="N15" s="57"/>
    </row>
    <row r="16" spans="1:14" x14ac:dyDescent="0.3">
      <c r="L16" s="57"/>
      <c r="M16" s="57"/>
      <c r="N16" s="57"/>
    </row>
    <row r="17" spans="11:14" x14ac:dyDescent="0.3">
      <c r="L17" s="57"/>
      <c r="M17" s="57"/>
      <c r="N17" s="57"/>
    </row>
    <row r="18" spans="11:14" x14ac:dyDescent="0.3">
      <c r="L18" s="57"/>
      <c r="M18" s="57"/>
      <c r="N18" s="57"/>
    </row>
    <row r="19" spans="11:14" x14ac:dyDescent="0.3">
      <c r="K19" s="57"/>
      <c r="L19" s="57"/>
      <c r="M19" s="57"/>
      <c r="N19" s="57"/>
    </row>
    <row r="20" spans="11:14" x14ac:dyDescent="0.3">
      <c r="K20" s="57"/>
      <c r="N20" s="57"/>
    </row>
    <row r="21" spans="11:14" x14ac:dyDescent="0.3">
      <c r="K21" s="57"/>
    </row>
    <row r="22" spans="11:14" x14ac:dyDescent="0.3">
      <c r="K22" s="57"/>
    </row>
    <row r="23" spans="11:14" x14ac:dyDescent="0.3">
      <c r="K23" s="57"/>
    </row>
    <row r="24" spans="11:14" x14ac:dyDescent="0.3">
      <c r="L24" s="57"/>
    </row>
    <row r="25" spans="11:14" x14ac:dyDescent="0.3">
      <c r="L25" s="57"/>
    </row>
    <row r="26" spans="11:14" x14ac:dyDescent="0.3">
      <c r="L26" s="57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38" customWidth="1"/>
    <col min="2" max="2" width="51.5546875" style="38" customWidth="1"/>
    <col min="3" max="3" width="66.6640625" style="38" customWidth="1"/>
    <col min="4" max="4" width="30.88671875" style="38" customWidth="1"/>
    <col min="5" max="5" width="19.33203125" style="38" customWidth="1"/>
    <col min="6" max="6" width="21" style="38" customWidth="1"/>
    <col min="7" max="7" width="16.6640625" style="38" customWidth="1"/>
    <col min="8" max="8" width="20.109375" style="38" customWidth="1"/>
    <col min="9" max="9" width="15" style="38" customWidth="1" outlineLevel="7"/>
    <col min="10" max="10" width="13.109375" style="57" customWidth="1" outlineLevel="7"/>
    <col min="11" max="11" width="8.88671875" style="38"/>
    <col min="12" max="12" width="9.33203125" style="38" customWidth="1"/>
    <col min="13" max="13" width="17.33203125" style="38" customWidth="1"/>
    <col min="14" max="14" width="8.88671875" style="38"/>
  </cols>
  <sheetData>
    <row r="1" spans="1:14" x14ac:dyDescent="0.3">
      <c r="A1" s="58"/>
      <c r="B1" s="1"/>
      <c r="C1" s="1"/>
      <c r="D1" s="1"/>
      <c r="E1" s="1"/>
      <c r="F1" s="1"/>
      <c r="G1" s="1"/>
      <c r="H1" s="1" t="s">
        <v>94</v>
      </c>
    </row>
    <row r="2" spans="1:14" ht="45.75" customHeight="1" x14ac:dyDescent="0.3">
      <c r="A2" s="2"/>
      <c r="B2" s="2" t="s">
        <v>95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3"/>
      <c r="B3" s="3"/>
      <c r="C3" s="3"/>
      <c r="E3" s="3"/>
      <c r="F3" s="3"/>
      <c r="G3" s="3"/>
      <c r="H3" s="3"/>
    </row>
    <row r="4" spans="1:14" x14ac:dyDescent="0.3">
      <c r="A4" s="2"/>
      <c r="B4" s="2"/>
      <c r="C4" s="2"/>
      <c r="D4" s="2"/>
      <c r="E4" s="2"/>
      <c r="F4" s="2"/>
      <c r="G4" s="2"/>
      <c r="H4" s="2"/>
    </row>
    <row r="5" spans="1:14" x14ac:dyDescent="0.3">
      <c r="A5" s="5"/>
      <c r="B5" s="5"/>
      <c r="C5" s="5"/>
      <c r="D5" s="1" t="s">
        <v>108</v>
      </c>
      <c r="E5" s="59"/>
      <c r="F5" s="5"/>
      <c r="G5" s="5"/>
      <c r="H5" s="5"/>
    </row>
    <row r="6" spans="1:14" x14ac:dyDescent="0.3">
      <c r="A6" s="2"/>
      <c r="B6" s="2"/>
      <c r="C6" s="2"/>
      <c r="D6" s="2"/>
      <c r="E6" s="2"/>
      <c r="F6" s="2"/>
      <c r="G6" s="2"/>
      <c r="H6" s="2"/>
    </row>
    <row r="7" spans="1:14" ht="31.2" x14ac:dyDescent="0.3">
      <c r="A7" s="2"/>
      <c r="B7" s="2" t="s">
        <v>97</v>
      </c>
      <c r="C7" s="60" t="s">
        <v>109</v>
      </c>
      <c r="D7" s="2"/>
      <c r="E7" s="2"/>
      <c r="F7" s="2"/>
      <c r="G7" s="2"/>
      <c r="H7" s="2"/>
    </row>
    <row r="8" spans="1:14" x14ac:dyDescent="0.3">
      <c r="A8" s="2"/>
      <c r="B8" s="2"/>
      <c r="C8" s="2"/>
      <c r="D8" s="2"/>
      <c r="E8" s="2"/>
      <c r="F8" s="2"/>
      <c r="G8" s="2"/>
      <c r="H8" s="2"/>
    </row>
    <row r="9" spans="1:14" x14ac:dyDescent="0.3">
      <c r="A9" s="2" t="s">
        <v>27</v>
      </c>
      <c r="B9" s="2"/>
      <c r="C9" s="2"/>
      <c r="D9" s="2"/>
      <c r="E9" s="2"/>
      <c r="F9" s="2"/>
      <c r="G9" s="2"/>
      <c r="H9" s="43"/>
      <c r="J9" s="38"/>
    </row>
    <row r="10" spans="1:14" ht="23.25" customHeight="1" x14ac:dyDescent="0.3">
      <c r="A10" s="89" t="s">
        <v>4</v>
      </c>
      <c r="B10" s="89" t="s">
        <v>28</v>
      </c>
      <c r="C10" s="89" t="s">
        <v>99</v>
      </c>
      <c r="D10" s="90" t="s">
        <v>30</v>
      </c>
      <c r="E10" s="91"/>
      <c r="F10" s="91"/>
      <c r="G10" s="91"/>
      <c r="H10" s="92"/>
      <c r="J10" s="38"/>
    </row>
    <row r="11" spans="1:14" ht="59.25" customHeight="1" x14ac:dyDescent="0.3">
      <c r="A11" s="89"/>
      <c r="B11" s="89"/>
      <c r="C11" s="89"/>
      <c r="D11" s="44" t="s">
        <v>31</v>
      </c>
      <c r="E11" s="44" t="s">
        <v>32</v>
      </c>
      <c r="F11" s="44" t="s">
        <v>33</v>
      </c>
      <c r="G11" s="44" t="s">
        <v>34</v>
      </c>
      <c r="H11" s="44" t="s">
        <v>35</v>
      </c>
      <c r="J11" s="38"/>
    </row>
    <row r="12" spans="1:14" x14ac:dyDescent="0.3">
      <c r="A12" s="44">
        <v>1</v>
      </c>
      <c r="B12" s="44">
        <v>2</v>
      </c>
      <c r="C12" s="45">
        <v>3</v>
      </c>
      <c r="D12" s="44">
        <v>4</v>
      </c>
      <c r="E12" s="44">
        <v>5</v>
      </c>
      <c r="F12" s="44">
        <v>6</v>
      </c>
      <c r="G12" s="44">
        <v>7</v>
      </c>
      <c r="H12" s="44">
        <v>8</v>
      </c>
      <c r="J12" s="38"/>
    </row>
    <row r="13" spans="1:14" ht="86.25" customHeight="1" x14ac:dyDescent="0.3">
      <c r="A13" s="44">
        <v>1</v>
      </c>
      <c r="B13" s="61" t="s">
        <v>110</v>
      </c>
      <c r="C13" s="62" t="s">
        <v>111</v>
      </c>
      <c r="D13" s="63">
        <v>2609.9648506532999</v>
      </c>
      <c r="E13" s="63">
        <v>177.74220829052999</v>
      </c>
      <c r="F13" s="63">
        <v>0</v>
      </c>
      <c r="G13" s="63">
        <v>0</v>
      </c>
      <c r="H13" s="63">
        <v>2787.7070589437999</v>
      </c>
      <c r="J13" s="38"/>
    </row>
    <row r="14" spans="1:14" x14ac:dyDescent="0.3">
      <c r="A14" s="44"/>
      <c r="B14" s="47"/>
      <c r="C14" s="47" t="s">
        <v>102</v>
      </c>
      <c r="D14" s="63">
        <v>2609.9648506532999</v>
      </c>
      <c r="E14" s="63">
        <v>177.74220829052999</v>
      </c>
      <c r="F14" s="63">
        <v>0</v>
      </c>
      <c r="G14" s="63">
        <v>0</v>
      </c>
      <c r="H14" s="63">
        <v>2787.7070589437999</v>
      </c>
      <c r="I14" s="64"/>
    </row>
    <row r="15" spans="1:14" x14ac:dyDescent="0.3">
      <c r="L15" s="57"/>
      <c r="M15" s="57"/>
      <c r="N15" s="57"/>
    </row>
    <row r="16" spans="1:14" x14ac:dyDescent="0.3">
      <c r="L16" s="57"/>
      <c r="M16" s="57"/>
      <c r="N16" s="57"/>
    </row>
    <row r="17" spans="11:14" x14ac:dyDescent="0.3">
      <c r="L17" s="57"/>
      <c r="M17" s="57"/>
      <c r="N17" s="57"/>
    </row>
    <row r="18" spans="11:14" x14ac:dyDescent="0.3">
      <c r="L18" s="57"/>
      <c r="M18" s="57"/>
      <c r="N18" s="57"/>
    </row>
    <row r="19" spans="11:14" x14ac:dyDescent="0.3">
      <c r="K19" s="57"/>
      <c r="L19" s="57"/>
      <c r="M19" s="57"/>
      <c r="N19" s="57"/>
    </row>
    <row r="20" spans="11:14" x14ac:dyDescent="0.3">
      <c r="K20" s="57"/>
      <c r="N20" s="57"/>
    </row>
    <row r="21" spans="11:14" x14ac:dyDescent="0.3">
      <c r="K21" s="57"/>
    </row>
    <row r="22" spans="11:14" x14ac:dyDescent="0.3">
      <c r="K22" s="57"/>
    </row>
    <row r="23" spans="11:14" x14ac:dyDescent="0.3">
      <c r="K23" s="57"/>
    </row>
    <row r="24" spans="11:14" x14ac:dyDescent="0.3">
      <c r="L24" s="57"/>
    </row>
    <row r="25" spans="11:14" x14ac:dyDescent="0.3">
      <c r="L25" s="57"/>
    </row>
    <row r="26" spans="11:14" x14ac:dyDescent="0.3">
      <c r="L26" s="57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38" customWidth="1"/>
    <col min="2" max="2" width="51.5546875" style="38" customWidth="1"/>
    <col min="3" max="3" width="66.6640625" style="38" customWidth="1"/>
    <col min="4" max="4" width="30.88671875" style="38" customWidth="1"/>
    <col min="5" max="5" width="19.33203125" style="38" customWidth="1"/>
    <col min="6" max="6" width="21" style="38" customWidth="1"/>
    <col min="7" max="7" width="16.6640625" style="38" customWidth="1"/>
    <col min="8" max="8" width="20.109375" style="38" customWidth="1"/>
    <col min="9" max="9" width="15" style="38" customWidth="1" outlineLevel="7"/>
    <col min="10" max="10" width="13.109375" style="57" customWidth="1" outlineLevel="7"/>
    <col min="11" max="11" width="8.88671875" style="38"/>
    <col min="12" max="12" width="9.33203125" style="38" customWidth="1"/>
    <col min="13" max="13" width="17.33203125" style="38" customWidth="1"/>
    <col min="14" max="14" width="8.88671875" style="38"/>
  </cols>
  <sheetData>
    <row r="1" spans="1:14" x14ac:dyDescent="0.3">
      <c r="A1" s="58"/>
      <c r="B1" s="1"/>
      <c r="C1" s="1"/>
      <c r="D1" s="1"/>
      <c r="E1" s="1"/>
      <c r="F1" s="1"/>
      <c r="G1" s="1"/>
      <c r="H1" s="1" t="s">
        <v>94</v>
      </c>
    </row>
    <row r="2" spans="1:14" ht="45.75" customHeight="1" x14ac:dyDescent="0.3">
      <c r="A2" s="2"/>
      <c r="B2" s="2" t="s">
        <v>95</v>
      </c>
      <c r="C2" s="85" t="s">
        <v>164</v>
      </c>
      <c r="D2" s="85"/>
      <c r="E2" s="85"/>
      <c r="F2" s="85"/>
      <c r="G2" s="85"/>
      <c r="H2" s="85"/>
    </row>
    <row r="3" spans="1:14" x14ac:dyDescent="0.3">
      <c r="A3" s="3"/>
      <c r="B3" s="3"/>
      <c r="C3" s="3"/>
      <c r="E3" s="3"/>
      <c r="F3" s="3"/>
      <c r="G3" s="3"/>
      <c r="H3" s="3"/>
    </row>
    <row r="4" spans="1:14" x14ac:dyDescent="0.3">
      <c r="A4" s="2"/>
      <c r="B4" s="2"/>
      <c r="C4" s="2"/>
      <c r="D4" s="2"/>
      <c r="E4" s="2"/>
      <c r="F4" s="2"/>
      <c r="G4" s="2"/>
      <c r="H4" s="2"/>
    </row>
    <row r="5" spans="1:14" x14ac:dyDescent="0.3">
      <c r="A5" s="5"/>
      <c r="B5" s="5"/>
      <c r="C5" s="5"/>
      <c r="D5" s="1" t="s">
        <v>112</v>
      </c>
      <c r="E5" s="59"/>
      <c r="F5" s="5"/>
      <c r="G5" s="5"/>
      <c r="H5" s="5"/>
    </row>
    <row r="6" spans="1:14" x14ac:dyDescent="0.3">
      <c r="A6" s="2"/>
      <c r="B6" s="2"/>
      <c r="C6" s="2"/>
      <c r="D6" s="2"/>
      <c r="E6" s="2"/>
      <c r="F6" s="2"/>
      <c r="G6" s="2"/>
      <c r="H6" s="2"/>
    </row>
    <row r="7" spans="1:14" x14ac:dyDescent="0.3">
      <c r="A7" s="2"/>
      <c r="B7" s="2" t="s">
        <v>97</v>
      </c>
      <c r="C7" s="60" t="s">
        <v>65</v>
      </c>
      <c r="D7" s="2"/>
      <c r="E7" s="2"/>
      <c r="F7" s="2"/>
      <c r="G7" s="2"/>
      <c r="H7" s="2"/>
    </row>
    <row r="8" spans="1:14" x14ac:dyDescent="0.3">
      <c r="A8" s="2"/>
      <c r="B8" s="2"/>
      <c r="C8" s="2"/>
      <c r="D8" s="2"/>
      <c r="E8" s="2"/>
      <c r="F8" s="2"/>
      <c r="G8" s="2"/>
      <c r="H8" s="2"/>
    </row>
    <row r="9" spans="1:14" x14ac:dyDescent="0.3">
      <c r="A9" s="2" t="s">
        <v>27</v>
      </c>
      <c r="B9" s="2"/>
      <c r="C9" s="2"/>
      <c r="D9" s="2"/>
      <c r="E9" s="2"/>
      <c r="F9" s="2"/>
      <c r="G9" s="2"/>
      <c r="H9" s="43"/>
      <c r="J9" s="38"/>
    </row>
    <row r="10" spans="1:14" ht="23.25" customHeight="1" x14ac:dyDescent="0.3">
      <c r="A10" s="89" t="s">
        <v>4</v>
      </c>
      <c r="B10" s="89" t="s">
        <v>28</v>
      </c>
      <c r="C10" s="89" t="s">
        <v>99</v>
      </c>
      <c r="D10" s="90" t="s">
        <v>30</v>
      </c>
      <c r="E10" s="91"/>
      <c r="F10" s="91"/>
      <c r="G10" s="91"/>
      <c r="H10" s="92"/>
      <c r="J10" s="38"/>
    </row>
    <row r="11" spans="1:14" ht="59.25" customHeight="1" x14ac:dyDescent="0.3">
      <c r="A11" s="89"/>
      <c r="B11" s="89"/>
      <c r="C11" s="89"/>
      <c r="D11" s="44" t="s">
        <v>31</v>
      </c>
      <c r="E11" s="44" t="s">
        <v>32</v>
      </c>
      <c r="F11" s="44" t="s">
        <v>33</v>
      </c>
      <c r="G11" s="44" t="s">
        <v>34</v>
      </c>
      <c r="H11" s="44" t="s">
        <v>35</v>
      </c>
      <c r="J11" s="38"/>
    </row>
    <row r="12" spans="1:14" x14ac:dyDescent="0.3">
      <c r="A12" s="44">
        <v>1</v>
      </c>
      <c r="B12" s="44">
        <v>2</v>
      </c>
      <c r="C12" s="45">
        <v>3</v>
      </c>
      <c r="D12" s="44">
        <v>4</v>
      </c>
      <c r="E12" s="44">
        <v>5</v>
      </c>
      <c r="F12" s="44">
        <v>6</v>
      </c>
      <c r="G12" s="44">
        <v>7</v>
      </c>
      <c r="H12" s="44">
        <v>8</v>
      </c>
      <c r="J12" s="38"/>
    </row>
    <row r="13" spans="1:14" ht="86.25" customHeight="1" x14ac:dyDescent="0.3">
      <c r="A13" s="44">
        <v>1</v>
      </c>
      <c r="B13" s="61" t="s">
        <v>110</v>
      </c>
      <c r="C13" s="62" t="s">
        <v>113</v>
      </c>
      <c r="D13" s="63">
        <v>0</v>
      </c>
      <c r="E13" s="63">
        <v>0</v>
      </c>
      <c r="F13" s="63">
        <v>0</v>
      </c>
      <c r="G13" s="63">
        <v>8.4765285622905004</v>
      </c>
      <c r="H13" s="63">
        <v>8.4765285622905004</v>
      </c>
      <c r="J13" s="38"/>
    </row>
    <row r="14" spans="1:14" x14ac:dyDescent="0.3">
      <c r="A14" s="44"/>
      <c r="B14" s="47"/>
      <c r="C14" s="47" t="s">
        <v>102</v>
      </c>
      <c r="D14" s="63">
        <v>0</v>
      </c>
      <c r="E14" s="63">
        <v>0</v>
      </c>
      <c r="F14" s="63">
        <v>0</v>
      </c>
      <c r="G14" s="63">
        <v>8.4765285622905004</v>
      </c>
      <c r="H14" s="63">
        <v>8.4765285622905004</v>
      </c>
      <c r="I14" s="64"/>
    </row>
    <row r="15" spans="1:14" x14ac:dyDescent="0.3">
      <c r="L15" s="57"/>
      <c r="M15" s="57"/>
      <c r="N15" s="57"/>
    </row>
    <row r="16" spans="1:14" x14ac:dyDescent="0.3">
      <c r="L16" s="57"/>
      <c r="M16" s="57"/>
      <c r="N16" s="57"/>
    </row>
    <row r="17" spans="11:14" x14ac:dyDescent="0.3">
      <c r="L17" s="57"/>
      <c r="M17" s="57"/>
      <c r="N17" s="57"/>
    </row>
    <row r="18" spans="11:14" x14ac:dyDescent="0.3">
      <c r="L18" s="57"/>
      <c r="M18" s="57"/>
      <c r="N18" s="57"/>
    </row>
    <row r="19" spans="11:14" x14ac:dyDescent="0.3">
      <c r="K19" s="57"/>
      <c r="L19" s="57"/>
      <c r="M19" s="57"/>
      <c r="N19" s="57"/>
    </row>
    <row r="20" spans="11:14" x14ac:dyDescent="0.3">
      <c r="K20" s="57"/>
      <c r="N20" s="57"/>
    </row>
    <row r="21" spans="11:14" x14ac:dyDescent="0.3">
      <c r="K21" s="57"/>
    </row>
    <row r="22" spans="11:14" x14ac:dyDescent="0.3">
      <c r="K22" s="57"/>
    </row>
    <row r="23" spans="11:14" x14ac:dyDescent="0.3">
      <c r="K23" s="57"/>
    </row>
    <row r="24" spans="11:14" x14ac:dyDescent="0.3">
      <c r="L24" s="57"/>
    </row>
    <row r="25" spans="11:14" x14ac:dyDescent="0.3">
      <c r="L25" s="57"/>
    </row>
    <row r="26" spans="11:14" x14ac:dyDescent="0.3">
      <c r="L26" s="57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38" customWidth="1"/>
    <col min="2" max="2" width="51.5546875" style="38" customWidth="1"/>
    <col min="3" max="3" width="66.6640625" style="38" customWidth="1"/>
    <col min="4" max="4" width="30.88671875" style="38" customWidth="1"/>
    <col min="5" max="5" width="19.33203125" style="38" customWidth="1"/>
    <col min="6" max="6" width="21" style="38" customWidth="1"/>
    <col min="7" max="7" width="16.6640625" style="38" customWidth="1"/>
    <col min="8" max="8" width="20.109375" style="38" customWidth="1"/>
    <col min="9" max="9" width="15" style="38" customWidth="1" outlineLevel="7"/>
    <col min="10" max="10" width="13.109375" style="57" customWidth="1" outlineLevel="7"/>
    <col min="11" max="11" width="8.88671875" style="38"/>
    <col min="12" max="12" width="9.33203125" style="38" customWidth="1"/>
    <col min="13" max="13" width="17.33203125" style="38" customWidth="1"/>
    <col min="14" max="14" width="8.88671875" style="38"/>
  </cols>
  <sheetData>
    <row r="1" spans="1:14" x14ac:dyDescent="0.3">
      <c r="A1" s="58"/>
      <c r="B1" s="1"/>
      <c r="C1" s="1"/>
      <c r="D1" s="1"/>
      <c r="E1" s="1"/>
      <c r="F1" s="1"/>
      <c r="G1" s="1"/>
      <c r="H1" s="1" t="s">
        <v>94</v>
      </c>
    </row>
    <row r="2" spans="1:14" ht="45.75" customHeight="1" x14ac:dyDescent="0.3">
      <c r="A2" s="2"/>
      <c r="B2" s="2" t="s">
        <v>95</v>
      </c>
      <c r="C2" s="85" t="s">
        <v>165</v>
      </c>
      <c r="D2" s="85"/>
      <c r="E2" s="85"/>
      <c r="F2" s="85"/>
      <c r="G2" s="85"/>
      <c r="H2" s="85"/>
    </row>
    <row r="3" spans="1:14" x14ac:dyDescent="0.3">
      <c r="A3" s="3"/>
      <c r="B3" s="3"/>
      <c r="C3" s="3"/>
      <c r="E3" s="3"/>
      <c r="F3" s="3"/>
      <c r="G3" s="3"/>
      <c r="H3" s="3"/>
    </row>
    <row r="4" spans="1:14" x14ac:dyDescent="0.3">
      <c r="A4" s="2"/>
      <c r="B4" s="2"/>
      <c r="C4" s="2"/>
      <c r="D4" s="2"/>
      <c r="E4" s="2"/>
      <c r="F4" s="2"/>
      <c r="G4" s="2"/>
      <c r="H4" s="2"/>
    </row>
    <row r="5" spans="1:14" x14ac:dyDescent="0.3">
      <c r="A5" s="5"/>
      <c r="B5" s="5"/>
      <c r="C5" s="5"/>
      <c r="D5" s="1" t="s">
        <v>114</v>
      </c>
      <c r="E5" s="59"/>
      <c r="F5" s="5"/>
      <c r="G5" s="5"/>
      <c r="H5" s="5"/>
    </row>
    <row r="6" spans="1:14" x14ac:dyDescent="0.3">
      <c r="A6" s="2"/>
      <c r="B6" s="2"/>
      <c r="C6" s="2"/>
      <c r="D6" s="2"/>
      <c r="E6" s="2"/>
      <c r="F6" s="2"/>
      <c r="G6" s="2"/>
      <c r="H6" s="2"/>
    </row>
    <row r="7" spans="1:14" x14ac:dyDescent="0.3">
      <c r="A7" s="2"/>
      <c r="B7" s="2" t="s">
        <v>97</v>
      </c>
      <c r="C7" s="60" t="s">
        <v>80</v>
      </c>
      <c r="D7" s="2"/>
      <c r="E7" s="2"/>
      <c r="F7" s="2"/>
      <c r="G7" s="2"/>
      <c r="H7" s="2"/>
    </row>
    <row r="8" spans="1:14" x14ac:dyDescent="0.3">
      <c r="A8" s="2"/>
      <c r="B8" s="2"/>
      <c r="C8" s="2"/>
      <c r="D8" s="2"/>
      <c r="E8" s="2"/>
      <c r="F8" s="2"/>
      <c r="G8" s="2"/>
      <c r="H8" s="2"/>
    </row>
    <row r="9" spans="1:14" x14ac:dyDescent="0.3">
      <c r="A9" s="2" t="s">
        <v>27</v>
      </c>
      <c r="B9" s="2"/>
      <c r="C9" s="2"/>
      <c r="D9" s="2"/>
      <c r="E9" s="2"/>
      <c r="F9" s="2"/>
      <c r="G9" s="2"/>
      <c r="H9" s="43"/>
      <c r="J9" s="38"/>
    </row>
    <row r="10" spans="1:14" ht="23.25" customHeight="1" x14ac:dyDescent="0.3">
      <c r="A10" s="89" t="s">
        <v>4</v>
      </c>
      <c r="B10" s="89" t="s">
        <v>28</v>
      </c>
      <c r="C10" s="89" t="s">
        <v>99</v>
      </c>
      <c r="D10" s="90" t="s">
        <v>30</v>
      </c>
      <c r="E10" s="91"/>
      <c r="F10" s="91"/>
      <c r="G10" s="91"/>
      <c r="H10" s="92"/>
      <c r="J10" s="38"/>
    </row>
    <row r="11" spans="1:14" ht="59.25" customHeight="1" x14ac:dyDescent="0.3">
      <c r="A11" s="89"/>
      <c r="B11" s="89"/>
      <c r="C11" s="89"/>
      <c r="D11" s="44" t="s">
        <v>31</v>
      </c>
      <c r="E11" s="44" t="s">
        <v>32</v>
      </c>
      <c r="F11" s="44" t="s">
        <v>33</v>
      </c>
      <c r="G11" s="44" t="s">
        <v>34</v>
      </c>
      <c r="H11" s="44" t="s">
        <v>35</v>
      </c>
      <c r="J11" s="38"/>
    </row>
    <row r="12" spans="1:14" x14ac:dyDescent="0.3">
      <c r="A12" s="44">
        <v>1</v>
      </c>
      <c r="B12" s="44">
        <v>2</v>
      </c>
      <c r="C12" s="45">
        <v>3</v>
      </c>
      <c r="D12" s="44">
        <v>4</v>
      </c>
      <c r="E12" s="44">
        <v>5</v>
      </c>
      <c r="F12" s="44">
        <v>6</v>
      </c>
      <c r="G12" s="44">
        <v>7</v>
      </c>
      <c r="H12" s="44">
        <v>8</v>
      </c>
      <c r="J12" s="38"/>
    </row>
    <row r="13" spans="1:14" ht="86.25" customHeight="1" x14ac:dyDescent="0.3">
      <c r="A13" s="44">
        <v>1</v>
      </c>
      <c r="B13" s="61" t="s">
        <v>107</v>
      </c>
      <c r="C13" s="62" t="s">
        <v>80</v>
      </c>
      <c r="D13" s="63">
        <v>0</v>
      </c>
      <c r="E13" s="63">
        <v>0</v>
      </c>
      <c r="F13" s="63">
        <v>0</v>
      </c>
      <c r="G13" s="63">
        <v>160.68488535584001</v>
      </c>
      <c r="H13" s="63">
        <v>160.68488535584001</v>
      </c>
      <c r="J13" s="38"/>
    </row>
    <row r="14" spans="1:14" x14ac:dyDescent="0.3">
      <c r="A14" s="44"/>
      <c r="B14" s="47"/>
      <c r="C14" s="47" t="s">
        <v>102</v>
      </c>
      <c r="D14" s="63">
        <v>0</v>
      </c>
      <c r="E14" s="63">
        <v>0</v>
      </c>
      <c r="F14" s="63">
        <v>0</v>
      </c>
      <c r="G14" s="63">
        <v>160.68488535584001</v>
      </c>
      <c r="H14" s="63">
        <v>160.68488535584001</v>
      </c>
      <c r="I14" s="64"/>
    </row>
    <row r="15" spans="1:14" x14ac:dyDescent="0.3">
      <c r="L15" s="57"/>
      <c r="M15" s="57"/>
      <c r="N15" s="57"/>
    </row>
    <row r="16" spans="1:14" x14ac:dyDescent="0.3">
      <c r="L16" s="57"/>
      <c r="M16" s="57"/>
      <c r="N16" s="57"/>
    </row>
    <row r="17" spans="11:14" x14ac:dyDescent="0.3">
      <c r="L17" s="57"/>
      <c r="M17" s="57"/>
      <c r="N17" s="57"/>
    </row>
    <row r="18" spans="11:14" x14ac:dyDescent="0.3">
      <c r="L18" s="57"/>
      <c r="M18" s="57"/>
      <c r="N18" s="57"/>
    </row>
    <row r="19" spans="11:14" x14ac:dyDescent="0.3">
      <c r="K19" s="57"/>
      <c r="L19" s="57"/>
      <c r="M19" s="57"/>
      <c r="N19" s="57"/>
    </row>
    <row r="20" spans="11:14" x14ac:dyDescent="0.3">
      <c r="K20" s="57"/>
      <c r="N20" s="57"/>
    </row>
    <row r="21" spans="11:14" x14ac:dyDescent="0.3">
      <c r="K21" s="57"/>
    </row>
    <row r="22" spans="11:14" x14ac:dyDescent="0.3">
      <c r="K22" s="57"/>
    </row>
    <row r="23" spans="11:14" x14ac:dyDescent="0.3">
      <c r="K23" s="57"/>
    </row>
    <row r="24" spans="11:14" x14ac:dyDescent="0.3">
      <c r="L24" s="57"/>
    </row>
    <row r="25" spans="11:14" x14ac:dyDescent="0.3">
      <c r="L25" s="57"/>
    </row>
    <row r="26" spans="11:14" x14ac:dyDescent="0.3">
      <c r="L26" s="57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38" customWidth="1"/>
    <col min="2" max="2" width="51.5546875" style="38" customWidth="1"/>
    <col min="3" max="3" width="66.6640625" style="38" customWidth="1"/>
    <col min="4" max="4" width="30.88671875" style="38" customWidth="1"/>
    <col min="5" max="5" width="19.33203125" style="38" customWidth="1"/>
    <col min="6" max="6" width="21" style="38" customWidth="1"/>
    <col min="7" max="7" width="16.6640625" style="38" customWidth="1"/>
    <col min="8" max="8" width="20.109375" style="38" customWidth="1"/>
    <col min="9" max="9" width="15" style="38" customWidth="1" outlineLevel="7"/>
    <col min="10" max="10" width="13.109375" style="57" customWidth="1" outlineLevel="7"/>
    <col min="11" max="11" width="8.88671875" style="38"/>
    <col min="12" max="12" width="9.33203125" style="38" customWidth="1"/>
    <col min="13" max="13" width="17.33203125" style="38" customWidth="1"/>
    <col min="14" max="14" width="8.88671875" style="38"/>
  </cols>
  <sheetData>
    <row r="1" spans="1:14" x14ac:dyDescent="0.3">
      <c r="A1" s="58"/>
      <c r="B1" s="1"/>
      <c r="C1" s="1"/>
      <c r="D1" s="1"/>
      <c r="E1" s="1"/>
      <c r="F1" s="1"/>
      <c r="G1" s="1"/>
      <c r="H1" s="1" t="s">
        <v>94</v>
      </c>
    </row>
    <row r="2" spans="1:14" ht="45.75" customHeight="1" x14ac:dyDescent="0.3">
      <c r="A2" s="2"/>
      <c r="B2" s="2" t="s">
        <v>95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3"/>
      <c r="B3" s="3"/>
      <c r="C3" s="3"/>
      <c r="E3" s="3"/>
      <c r="F3" s="3"/>
      <c r="G3" s="3"/>
      <c r="H3" s="3"/>
    </row>
    <row r="4" spans="1:14" x14ac:dyDescent="0.3">
      <c r="A4" s="2"/>
      <c r="B4" s="2"/>
      <c r="C4" s="2"/>
      <c r="D4" s="2"/>
      <c r="E4" s="2"/>
      <c r="F4" s="2"/>
      <c r="G4" s="2"/>
      <c r="H4" s="2"/>
    </row>
    <row r="5" spans="1:14" x14ac:dyDescent="0.3">
      <c r="A5" s="5"/>
      <c r="B5" s="5"/>
      <c r="C5" s="5"/>
      <c r="D5" s="1" t="s">
        <v>115</v>
      </c>
      <c r="E5" s="59"/>
      <c r="F5" s="5"/>
      <c r="G5" s="5"/>
      <c r="H5" s="5"/>
    </row>
    <row r="6" spans="1:14" x14ac:dyDescent="0.3">
      <c r="A6" s="2"/>
      <c r="B6" s="2"/>
      <c r="C6" s="2"/>
      <c r="D6" s="2"/>
      <c r="E6" s="2"/>
      <c r="F6" s="2"/>
      <c r="G6" s="2"/>
      <c r="H6" s="2"/>
    </row>
    <row r="7" spans="1:14" x14ac:dyDescent="0.3">
      <c r="A7" s="2"/>
      <c r="B7" s="2" t="s">
        <v>97</v>
      </c>
      <c r="C7" s="60" t="s">
        <v>54</v>
      </c>
      <c r="D7" s="2"/>
      <c r="E7" s="2"/>
      <c r="F7" s="2"/>
      <c r="G7" s="2"/>
      <c r="H7" s="2"/>
    </row>
    <row r="8" spans="1:14" x14ac:dyDescent="0.3">
      <c r="A8" s="2"/>
      <c r="B8" s="2"/>
      <c r="C8" s="2"/>
      <c r="D8" s="2"/>
      <c r="E8" s="2"/>
      <c r="F8" s="2"/>
      <c r="G8" s="2"/>
      <c r="H8" s="2"/>
    </row>
    <row r="9" spans="1:14" x14ac:dyDescent="0.3">
      <c r="A9" s="2" t="s">
        <v>27</v>
      </c>
      <c r="B9" s="2"/>
      <c r="C9" s="2"/>
      <c r="D9" s="2"/>
      <c r="E9" s="2"/>
      <c r="F9" s="2"/>
      <c r="G9" s="2"/>
      <c r="H9" s="43"/>
      <c r="J9" s="38"/>
    </row>
    <row r="10" spans="1:14" ht="23.25" customHeight="1" x14ac:dyDescent="0.3">
      <c r="A10" s="89" t="s">
        <v>4</v>
      </c>
      <c r="B10" s="89" t="s">
        <v>28</v>
      </c>
      <c r="C10" s="89" t="s">
        <v>99</v>
      </c>
      <c r="D10" s="90" t="s">
        <v>30</v>
      </c>
      <c r="E10" s="91"/>
      <c r="F10" s="91"/>
      <c r="G10" s="91"/>
      <c r="H10" s="92"/>
      <c r="J10" s="38"/>
    </row>
    <row r="11" spans="1:14" ht="59.25" customHeight="1" x14ac:dyDescent="0.3">
      <c r="A11" s="89"/>
      <c r="B11" s="89"/>
      <c r="C11" s="89"/>
      <c r="D11" s="44" t="s">
        <v>31</v>
      </c>
      <c r="E11" s="44" t="s">
        <v>32</v>
      </c>
      <c r="F11" s="44" t="s">
        <v>33</v>
      </c>
      <c r="G11" s="44" t="s">
        <v>34</v>
      </c>
      <c r="H11" s="44" t="s">
        <v>35</v>
      </c>
      <c r="J11" s="38"/>
    </row>
    <row r="12" spans="1:14" x14ac:dyDescent="0.3">
      <c r="A12" s="44">
        <v>1</v>
      </c>
      <c r="B12" s="44">
        <v>2</v>
      </c>
      <c r="C12" s="45">
        <v>3</v>
      </c>
      <c r="D12" s="44">
        <v>4</v>
      </c>
      <c r="E12" s="44">
        <v>5</v>
      </c>
      <c r="F12" s="44">
        <v>6</v>
      </c>
      <c r="G12" s="44">
        <v>7</v>
      </c>
      <c r="H12" s="44">
        <v>8</v>
      </c>
      <c r="J12" s="38"/>
    </row>
    <row r="13" spans="1:14" ht="86.25" customHeight="1" x14ac:dyDescent="0.3">
      <c r="A13" s="44">
        <v>1</v>
      </c>
      <c r="B13" s="61" t="s">
        <v>116</v>
      </c>
      <c r="C13" s="62" t="s">
        <v>54</v>
      </c>
      <c r="D13" s="63">
        <v>363.42314876540001</v>
      </c>
      <c r="E13" s="63">
        <v>0</v>
      </c>
      <c r="F13" s="63">
        <v>0</v>
      </c>
      <c r="G13" s="63">
        <v>0</v>
      </c>
      <c r="H13" s="63">
        <v>363.42314876540001</v>
      </c>
      <c r="J13" s="38"/>
    </row>
    <row r="14" spans="1:14" x14ac:dyDescent="0.3">
      <c r="A14" s="44"/>
      <c r="B14" s="47"/>
      <c r="C14" s="47" t="s">
        <v>102</v>
      </c>
      <c r="D14" s="63">
        <v>363.42314876540001</v>
      </c>
      <c r="E14" s="63">
        <v>0</v>
      </c>
      <c r="F14" s="63">
        <v>0</v>
      </c>
      <c r="G14" s="63">
        <v>0</v>
      </c>
      <c r="H14" s="63">
        <v>363.42314876540001</v>
      </c>
      <c r="I14" s="64"/>
    </row>
    <row r="15" spans="1:14" x14ac:dyDescent="0.3">
      <c r="L15" s="57"/>
      <c r="M15" s="57"/>
      <c r="N15" s="57"/>
    </row>
    <row r="16" spans="1:14" x14ac:dyDescent="0.3">
      <c r="L16" s="57"/>
      <c r="M16" s="57"/>
      <c r="N16" s="57"/>
    </row>
    <row r="17" spans="11:14" x14ac:dyDescent="0.3">
      <c r="L17" s="57"/>
      <c r="M17" s="57"/>
      <c r="N17" s="57"/>
    </row>
    <row r="18" spans="11:14" x14ac:dyDescent="0.3">
      <c r="L18" s="57"/>
      <c r="M18" s="57"/>
      <c r="N18" s="57"/>
    </row>
    <row r="19" spans="11:14" x14ac:dyDescent="0.3">
      <c r="K19" s="57"/>
      <c r="L19" s="57"/>
      <c r="M19" s="57"/>
      <c r="N19" s="57"/>
    </row>
    <row r="20" spans="11:14" x14ac:dyDescent="0.3">
      <c r="K20" s="57"/>
      <c r="N20" s="57"/>
    </row>
    <row r="21" spans="11:14" x14ac:dyDescent="0.3">
      <c r="K21" s="57"/>
    </row>
    <row r="22" spans="11:14" x14ac:dyDescent="0.3">
      <c r="K22" s="57"/>
    </row>
    <row r="23" spans="11:14" x14ac:dyDescent="0.3">
      <c r="K23" s="57"/>
    </row>
    <row r="24" spans="11:14" x14ac:dyDescent="0.3">
      <c r="L24" s="57"/>
    </row>
    <row r="25" spans="11:14" x14ac:dyDescent="0.3">
      <c r="L25" s="57"/>
    </row>
    <row r="26" spans="11:14" x14ac:dyDescent="0.3">
      <c r="L26" s="57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6-02-01</vt:lpstr>
      <vt:lpstr>ОСР 6-09-01</vt:lpstr>
      <vt:lpstr>ОСР 6-12-01</vt:lpstr>
      <vt:lpstr>ОСР 27-02-01</vt:lpstr>
      <vt:lpstr>ОСР 27-09-01</vt:lpstr>
      <vt:lpstr>ОСР 27-12-01</vt:lpstr>
      <vt:lpstr>ОСР 27-07-01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cp:revision>1</cp:revision>
  <dcterms:created xsi:type="dcterms:W3CDTF">2021-08-10T06:39:00Z</dcterms:created>
  <dcterms:modified xsi:type="dcterms:W3CDTF">2025-11-17T06:27:45Z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F4EAB38187A8490BA51397A06584580B_12</vt:lpwstr>
  </property>
  <property fmtid="{D5CDD505-2E9C-101B-9397-08002B2CF9AE}" pid="3" name="KSOProductBuildVer">
    <vt:lpwstr>1049-12.2.0.20795</vt:lpwstr>
  </property>
</Properties>
</file>